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04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COLOSÓ CORRECCIONES\"/>
    </mc:Choice>
  </mc:AlternateContent>
  <xr:revisionPtr revIDLastSave="2" documentId="8_{FACFB0B6-105B-4B4B-83FE-8972B1F2F7E9}" xr6:coauthVersionLast="47" xr6:coauthVersionMax="47" xr10:uidLastSave="{A783B4B2-F4C2-4804-AC89-AE8A5596269F}"/>
  <bookViews>
    <workbookView xWindow="-108" yWindow="-108" windowWidth="23256" windowHeight="12456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1" hidden="1">'4.1.2. CONDICIONES COMERCIALES'!$A$6:$G$30</definedName>
    <definedName name="_xlnm._FilterDatabase" localSheetId="4" hidden="1">'4.3.1. % MERCADO FLETE PRODUCTO'!$B$25:$C$40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11" l="1"/>
  <c r="J12" i="11"/>
  <c r="F22" i="9" l="1"/>
  <c r="F23" i="9"/>
  <c r="F24" i="9"/>
  <c r="F25" i="9"/>
  <c r="F26" i="9"/>
  <c r="F27" i="9"/>
  <c r="F28" i="9"/>
  <c r="F29" i="9"/>
  <c r="F30" i="9"/>
  <c r="F31" i="9"/>
  <c r="F32" i="9"/>
  <c r="E22" i="9"/>
  <c r="E23" i="9"/>
  <c r="E24" i="9"/>
  <c r="E25" i="9"/>
  <c r="E26" i="9"/>
  <c r="E27" i="9"/>
  <c r="E28" i="9"/>
  <c r="E29" i="9"/>
  <c r="E30" i="9"/>
  <c r="E31" i="9"/>
  <c r="E32" i="9"/>
  <c r="D22" i="9"/>
  <c r="D23" i="9"/>
  <c r="D24" i="9"/>
  <c r="D25" i="9"/>
  <c r="D26" i="9"/>
  <c r="D27" i="9"/>
  <c r="D28" i="9"/>
  <c r="D29" i="9"/>
  <c r="D30" i="9"/>
  <c r="D31" i="9"/>
  <c r="D32" i="9"/>
  <c r="D21" i="9"/>
  <c r="E21" i="9"/>
  <c r="F21" i="9"/>
  <c r="C22" i="9"/>
  <c r="C23" i="9"/>
  <c r="C24" i="9"/>
  <c r="C25" i="9"/>
  <c r="C26" i="9"/>
  <c r="C27" i="9"/>
  <c r="C28" i="9"/>
  <c r="C29" i="9"/>
  <c r="C30" i="9"/>
  <c r="C31" i="9"/>
  <c r="C32" i="9"/>
  <c r="C21" i="9"/>
  <c r="H9" i="9"/>
  <c r="H8" i="9"/>
  <c r="H6" i="9"/>
  <c r="H5" i="9"/>
  <c r="H4" i="9"/>
  <c r="H3" i="9"/>
  <c r="G31" i="9" l="1" a="1"/>
  <c r="G31" i="9" s="1"/>
  <c r="G29" i="9" l="1" a="1"/>
  <c r="G29" i="9" s="1"/>
  <c r="G32" i="9" a="1"/>
  <c r="G32" i="9" s="1"/>
  <c r="G30" i="9" a="1"/>
  <c r="G30" i="9" s="1"/>
  <c r="G28" i="9" a="1"/>
  <c r="G28" i="9" s="1"/>
  <c r="G5" i="8"/>
  <c r="G4" i="8"/>
  <c r="G6" i="8"/>
  <c r="G8" i="8"/>
  <c r="G9" i="8"/>
  <c r="G3" i="8"/>
  <c r="H14" i="8" l="1"/>
  <c r="H7" i="8"/>
  <c r="H5" i="8"/>
  <c r="H6" i="8"/>
  <c r="H3" i="8"/>
  <c r="H4" i="8"/>
  <c r="H10" i="8"/>
  <c r="H11" i="8"/>
  <c r="H12" i="8"/>
  <c r="H8" i="8"/>
  <c r="H9" i="8"/>
  <c r="H13" i="8"/>
  <c r="M6" i="7" l="1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I11" i="6"/>
  <c r="I8" i="6"/>
  <c r="I9" i="6"/>
  <c r="I10" i="6"/>
  <c r="I12" i="6"/>
  <c r="I13" i="6"/>
  <c r="I14" i="6"/>
  <c r="I15" i="6"/>
  <c r="I16" i="6"/>
  <c r="I17" i="6"/>
  <c r="I18" i="6"/>
  <c r="I19" i="6"/>
  <c r="I20" i="6"/>
  <c r="I7" i="6" l="1"/>
  <c r="I5" i="6"/>
  <c r="M5" i="7"/>
  <c r="G22" i="9" l="1" a="1"/>
  <c r="G22" i="9" s="1"/>
  <c r="G23" i="9" a="1"/>
  <c r="G23" i="9" s="1"/>
  <c r="G24" i="9" a="1"/>
  <c r="G24" i="9" s="1"/>
  <c r="G25" i="9" a="1"/>
  <c r="G25" i="9" s="1"/>
  <c r="G26" i="9" a="1"/>
  <c r="G26" i="9" s="1"/>
  <c r="G27" i="9" a="1"/>
  <c r="G27" i="9" s="1"/>
  <c r="G21" i="9" a="1"/>
  <c r="G21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<sst xmlns="http://schemas.openxmlformats.org/spreadsheetml/2006/main" count="652" uniqueCount="218">
  <si>
    <t>Tabla 1. Organizaciones de la Agricultura Familiar (OAF) participantes de los encuentros territoriales en el municipio de Colosó</t>
  </si>
  <si>
    <t>Nombre y sigla asociación</t>
  </si>
  <si>
    <t>Principales productos comercializados</t>
  </si>
  <si>
    <t>No. de familias asociadas</t>
  </si>
  <si>
    <t>Servicios que presta la OAF</t>
  </si>
  <si>
    <t>Asociación de campesinas y campesinos agropecuarios victimas de Chinulito, Cerro, y Ceiba, Colosó ASOCAVI CCCC</t>
  </si>
  <si>
    <t>Yuca
Pollo
Carne bovina
Leche bovina</t>
  </si>
  <si>
    <t>Comercialización colectiva</t>
  </si>
  <si>
    <t>Empresa Comunitaria El Ojito ECO</t>
  </si>
  <si>
    <t>Ñame
Maíz
Aguacate
Plátano</t>
  </si>
  <si>
    <t>Asociación de Desplazados de Chinulito ASOCHINULITO</t>
  </si>
  <si>
    <t>Arroz
Cacao
Coco
Maíz</t>
  </si>
  <si>
    <t>Asociación Agropecuaria de Jóvenes Víctimas con Futuro - ASOVIFU</t>
  </si>
  <si>
    <t>Cerdo en píe</t>
  </si>
  <si>
    <t>Asociación de Productores Agropecuarios Desplazados de Calle Larga, Municipio Colosó - APRODECA</t>
  </si>
  <si>
    <t>Ñame
Maíz
Tabaco</t>
  </si>
  <si>
    <t>Asociación de Productores Agropecuarios Desplazados de Calle Larga, Municipio Colosó - APRODESCOL</t>
  </si>
  <si>
    <t>Cerdo en píe
Bovino en pie
Leche bovina
Tabaco</t>
  </si>
  <si>
    <t>Asociación Multiactiva de Producción Agropecuaria Montes de María Naturalia de Colosó</t>
  </si>
  <si>
    <t>Miel de abejas</t>
  </si>
  <si>
    <t>Asociación Técnico Agropecuaria de Colosó ASTAGC</t>
  </si>
  <si>
    <t>Ajonjolí</t>
  </si>
  <si>
    <t>Yuca</t>
  </si>
  <si>
    <t>Asociación de Asoagro Florestal Coraza</t>
  </si>
  <si>
    <t>Batata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</si>
  <si>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Colosó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</si>
  <si>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</si>
  <si>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</si>
  <si>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</si>
  <si>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</si>
  <si>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</si>
  <si>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</si>
  <si>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</si>
  <si>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Asociación de Campesinas y Campesinos Agropecuarios Victimas de Chinulito, Cerro, y Ceiba, Colosó ASOCAVI CCCC</t>
  </si>
  <si>
    <t>Bolsa X 40 kg</t>
  </si>
  <si>
    <t>Intermediarios 100%</t>
  </si>
  <si>
    <t>No</t>
  </si>
  <si>
    <t>Contado</t>
  </si>
  <si>
    <t>Finca 100%</t>
  </si>
  <si>
    <t>Pollo en píe</t>
  </si>
  <si>
    <t>Unidad X 2kg</t>
  </si>
  <si>
    <t>Consumidor final 30%
Minorista 70%</t>
  </si>
  <si>
    <t>Centro poblado 100%</t>
  </si>
  <si>
    <t xml:space="preserve">Bovino en píe </t>
  </si>
  <si>
    <t>kg en pie</t>
  </si>
  <si>
    <t>Leche Bovina</t>
  </si>
  <si>
    <t>Caneca X 20 Lt</t>
  </si>
  <si>
    <t>Credito</t>
  </si>
  <si>
    <t>Ñame</t>
  </si>
  <si>
    <t>Bulto X 50 kg</t>
  </si>
  <si>
    <t>Maíz</t>
  </si>
  <si>
    <t>Aguacate</t>
  </si>
  <si>
    <t>Cabecera municipal 100%</t>
  </si>
  <si>
    <t>Plátano</t>
  </si>
  <si>
    <t>Asociación de Desplazados de Chinulito - ASOCHINULITO</t>
  </si>
  <si>
    <t>Arroz</t>
  </si>
  <si>
    <t>Intermediarios 70%
Minorista 30%</t>
  </si>
  <si>
    <t>Cacao</t>
  </si>
  <si>
    <t>Coco</t>
  </si>
  <si>
    <t>Bulto X 60 kg</t>
  </si>
  <si>
    <t>Asociación Agropecuaria de Jóvenes Victimas con Futuro ASOVIFU</t>
  </si>
  <si>
    <t>Intermediarios 60%
Minoristas 40%</t>
  </si>
  <si>
    <t>Asociación de Productores Agropecuarios Desplazados de Calle Larga, Municipio Colosó APRODECA</t>
  </si>
  <si>
    <t>Intermediarios 80%
Minoristas 20%</t>
  </si>
  <si>
    <t>Finca 80%
Cabecera municipal 20%</t>
  </si>
  <si>
    <t>Tabaco</t>
  </si>
  <si>
    <t>Asociación de Productores Agropecuarios Desplazados de Calle Larga, Municipio Colosó APRODESCOL</t>
  </si>
  <si>
    <t>Botella X 500 Gramos</t>
  </si>
  <si>
    <t>Intermediarios 30%
Consumidor final 30%
Minoristas 40%</t>
  </si>
  <si>
    <t xml:space="preserve">Cabecera municipal 70%
Centro poblado 30%
</t>
  </si>
  <si>
    <t>Finca 70%
Cabecera municipal 30%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</si>
  <si>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Colosó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</si>
  <si>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</si>
  <si>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</si>
  <si>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</si>
  <si>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</si>
  <si>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</si>
  <si>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Quesera No hay como Dios</t>
  </si>
  <si>
    <t>Agroindustrial</t>
  </si>
  <si>
    <t>Leche cruda</t>
  </si>
  <si>
    <t xml:space="preserve">Corregimiento Chinulito </t>
  </si>
  <si>
    <t>Productores municipio 60%
Intermediarios 40%</t>
  </si>
  <si>
    <t>Jorge Torres Salas</t>
  </si>
  <si>
    <t xml:space="preserve">Intermediario </t>
  </si>
  <si>
    <t>Productores municipio 100%</t>
  </si>
  <si>
    <t xml:space="preserve">Richard Chamorro Díaz </t>
  </si>
  <si>
    <t xml:space="preserve">Yuca </t>
  </si>
  <si>
    <t>Expendio de carnes Edwin</t>
  </si>
  <si>
    <t>Minoristas</t>
  </si>
  <si>
    <t xml:space="preserve">Pollo </t>
  </si>
  <si>
    <t>Carne Bovina</t>
  </si>
  <si>
    <t>Ingrid Buelvas Santos</t>
  </si>
  <si>
    <t xml:space="preserve">Maíz </t>
  </si>
  <si>
    <t>Productores municipio 80%
Productores Macayepo 20%</t>
  </si>
  <si>
    <t>Hernan Osorio</t>
  </si>
  <si>
    <t>Cabecera municipal</t>
  </si>
  <si>
    <t>Milciades Lunas Montes</t>
  </si>
  <si>
    <t>Productores municipio 40%
Productores San Onofre, Tolú 60%</t>
  </si>
  <si>
    <t xml:space="preserve">Wilfredo Canchila Ortega </t>
  </si>
  <si>
    <t>Vereda El Ojito</t>
  </si>
  <si>
    <t>Rosa María Garizao Canchila</t>
  </si>
  <si>
    <t>Vereda Calle Larga</t>
  </si>
  <si>
    <t xml:space="preserve">Rafael Pérez </t>
  </si>
  <si>
    <t xml:space="preserve">Ajonjolí </t>
  </si>
  <si>
    <t>Productores municipio 70%
Productores Chalán 30%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</si>
  <si>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Colosó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</si>
  <si>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</si>
  <si>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</si>
  <si>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</si>
  <si>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</si>
  <si>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</si>
  <si>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</si>
  <si>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Caneca X 20 lt</t>
  </si>
  <si>
    <t>Diario</t>
  </si>
  <si>
    <t xml:space="preserve">Finca </t>
  </si>
  <si>
    <t xml:space="preserve">Quincenal </t>
  </si>
  <si>
    <t xml:space="preserve">Semanal </t>
  </si>
  <si>
    <t>Domicilio</t>
  </si>
  <si>
    <t>Anticipado</t>
  </si>
  <si>
    <t>Expendio de Carnes Edwin</t>
  </si>
  <si>
    <t>Unidad X 2 kg</t>
  </si>
  <si>
    <t>Cada 2 días</t>
  </si>
  <si>
    <t>Cada 3 días</t>
  </si>
  <si>
    <t xml:space="preserve">Centro de acopio </t>
  </si>
  <si>
    <t>Semestral</t>
  </si>
  <si>
    <t>Botella X 500 Gr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</si>
  <si>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</si>
  <si>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</si>
  <si>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</si>
  <si>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</si>
  <si>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</si>
  <si>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</si>
  <si>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</si>
  <si>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</si>
  <si>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</si>
  <si>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</si>
  <si>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</si>
  <si>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</si>
  <si>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03Wai-73</t>
  </si>
  <si>
    <t>Ajonjoli</t>
  </si>
  <si>
    <t>Intermediarios</t>
  </si>
  <si>
    <t>Maiz amarillo al verdeo</t>
  </si>
  <si>
    <t>Finca</t>
  </si>
  <si>
    <t>04Wc2s1-67</t>
  </si>
  <si>
    <t>Intermediarios
Minoristas</t>
  </si>
  <si>
    <t>60%
40%</t>
  </si>
  <si>
    <t>04Wc-67</t>
  </si>
  <si>
    <t>Apicultura</t>
  </si>
  <si>
    <t>Botella X 500 gr</t>
  </si>
  <si>
    <t>Intermediarios
Consumidor final
Minorista</t>
  </si>
  <si>
    <t>25%
20%
55%</t>
  </si>
  <si>
    <t>04Wcs1-67</t>
  </si>
  <si>
    <t>Ganaderia dp (carne)</t>
  </si>
  <si>
    <t>En pie X 180 kg</t>
  </si>
  <si>
    <t>Ganaderia dp (leche)</t>
  </si>
  <si>
    <t>Intermediarios
Agroindustria</t>
  </si>
  <si>
    <t>75%
25%</t>
  </si>
  <si>
    <t>05Vd-61</t>
  </si>
  <si>
    <t>Aguacate Criollo</t>
  </si>
  <si>
    <t>Ñame Diamante</t>
  </si>
  <si>
    <t>06Vc-55</t>
  </si>
  <si>
    <t>Arroz Secano</t>
  </si>
  <si>
    <t>Avicultura Engorde</t>
  </si>
  <si>
    <t>Canal X 2 kg</t>
  </si>
  <si>
    <t>Consumidor final
Minorista</t>
  </si>
  <si>
    <t>30%
70%</t>
  </si>
  <si>
    <t>Centro poblado</t>
  </si>
  <si>
    <t>Porcicultura Ciclo Completo</t>
  </si>
  <si>
    <t>En pie X 70 kg</t>
  </si>
  <si>
    <t>50%
50%</t>
  </si>
  <si>
    <t>09Vf-38</t>
  </si>
  <si>
    <t>10Vf2s1-30</t>
  </si>
  <si>
    <r>
      <t xml:space="preserve">Fuente: </t>
    </r>
    <r>
      <rPr>
        <sz val="10"/>
        <color rgb="FF000000"/>
        <rFont val="Arial"/>
        <family val="2"/>
      </rPr>
      <t>ANT, 2025</t>
    </r>
  </si>
  <si>
    <t>Linea</t>
  </si>
  <si>
    <t>aguacate_criollo</t>
  </si>
  <si>
    <t>ajonjoli</t>
  </si>
  <si>
    <t>apicultura</t>
  </si>
  <si>
    <t>arroz_secano</t>
  </si>
  <si>
    <t>avicultura_engorde</t>
  </si>
  <si>
    <t>batata</t>
  </si>
  <si>
    <t>cacao</t>
  </si>
  <si>
    <t>coco</t>
  </si>
  <si>
    <t>ganaderia_dp</t>
  </si>
  <si>
    <t>maiz_amarillo</t>
  </si>
  <si>
    <t>name_diamante</t>
  </si>
  <si>
    <t>platano</t>
  </si>
  <si>
    <t>porcicultura_ciclo_completo</t>
  </si>
  <si>
    <t>tabaco</t>
  </si>
  <si>
    <t>yuca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</si>
  <si>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</si>
  <si>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</si>
  <si>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</si>
  <si>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</si>
  <si>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Maiz amarillo </t>
  </si>
  <si>
    <t xml:space="preserve">Tabaco </t>
  </si>
  <si>
    <t>Aguacate criollo</t>
  </si>
  <si>
    <t>Ñame diamante</t>
  </si>
  <si>
    <t>Arroz secano</t>
  </si>
  <si>
    <t>Avicultura engorde</t>
  </si>
  <si>
    <t>Porcicultura ciclo completo</t>
  </si>
  <si>
    <t>Precio promedio SIPSA</t>
  </si>
  <si>
    <t xml:space="preserve">Línea productiva </t>
  </si>
  <si>
    <t>Promedio</t>
  </si>
  <si>
    <t>Verificar</t>
  </si>
  <si>
    <t>Yuca criolla</t>
  </si>
  <si>
    <t>Platano</t>
  </si>
  <si>
    <t>Cacao*</t>
  </si>
  <si>
    <t>Apicultura**</t>
  </si>
  <si>
    <t>Ganaderia dp (carne)***</t>
  </si>
  <si>
    <t>Avicultura engorde****</t>
  </si>
  <si>
    <t>Porcicultura*****</t>
  </si>
  <si>
    <t>Precio a escala municipal</t>
  </si>
  <si>
    <t>Precio a escala departamental</t>
  </si>
  <si>
    <t>NO HAY PRECIOS PARA AJONJOLI, MAÍZ AMARILLO, BATATA, TABACO Y AGUACATE CRIOLLO</t>
  </si>
  <si>
    <t>Precios a escala nacional</t>
  </si>
  <si>
    <t>Precios gremios (Fedecacao*, Cadena Productiva de las Abejas y la Apicultura del Ministerio de Agricultura y Desarrollo Rural (MADR)**, Fedegan***, Fenavi****, Porkcolombia*****)</t>
  </si>
  <si>
    <t>Maiz amarillo</t>
  </si>
  <si>
    <t>Porcicultura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</si>
</sst>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0.0%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8"/>
      <name val="Aptos Narrow"/>
      <family val="2"/>
      <scheme val="minor"/>
    </font>
    <font>
      <b/>
      <sz val="9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8">
    <xf numFmtId="0" fontId="0" fillId="0" borderId="0" xfId="0"/>
    <xf numFmtId="0" fontId="3" fillId="4" borderId="1" xfId="0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1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12" fillId="11" borderId="1" xfId="0" applyFont="1" applyFill="1" applyBorder="1" applyAlignment="1">
      <alignment horizontal="center" vertical="center" wrapText="1"/>
    </xf>
    <xf numFmtId="0" fontId="0" fillId="5" borderId="0" xfId="0" applyFill="1"/>
    <xf numFmtId="0" fontId="2" fillId="11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 applyProtection="1">
      <alignment horizontal="center" vertical="center"/>
      <protection locked="0"/>
    </xf>
    <xf numFmtId="165" fontId="3" fillId="0" borderId="3" xfId="1" applyNumberFormat="1" applyFont="1" applyFill="1" applyBorder="1" applyAlignment="1">
      <alignment horizontal="center" vertical="center" wrapText="1"/>
    </xf>
    <xf numFmtId="165" fontId="3" fillId="0" borderId="15" xfId="1" applyNumberFormat="1" applyFont="1" applyFill="1" applyBorder="1" applyAlignment="1">
      <alignment horizontal="center" vertical="center" wrapText="1"/>
    </xf>
    <xf numFmtId="165" fontId="3" fillId="0" borderId="16" xfId="1" applyNumberFormat="1" applyFont="1" applyFill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165" fontId="11" fillId="0" borderId="1" xfId="1" applyNumberFormat="1" applyFont="1" applyBorder="1" applyAlignment="1" applyProtection="1">
      <alignment horizontal="center" vertical="center"/>
      <protection locked="0"/>
    </xf>
    <xf numFmtId="165" fontId="4" fillId="0" borderId="1" xfId="1" applyNumberFormat="1" applyFont="1" applyBorder="1" applyAlignment="1" applyProtection="1">
      <alignment horizontal="center" vertical="center"/>
      <protection locked="0"/>
    </xf>
    <xf numFmtId="170" fontId="4" fillId="0" borderId="1" xfId="8" applyNumberFormat="1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2" fillId="11" borderId="9" xfId="0" applyFont="1" applyFill="1" applyBorder="1" applyAlignment="1">
      <alignment horizontal="center" vertical="center" wrapText="1"/>
    </xf>
    <xf numFmtId="0" fontId="2" fillId="11" borderId="10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4" fillId="8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170" fontId="4" fillId="12" borderId="1" xfId="8" applyNumberFormat="1" applyFont="1" applyFill="1" applyBorder="1" applyAlignment="1">
      <alignment horizontal="center" vertical="center"/>
    </xf>
    <xf numFmtId="170" fontId="4" fillId="13" borderId="1" xfId="8" applyNumberFormat="1" applyFont="1" applyFill="1" applyBorder="1" applyAlignment="1">
      <alignment horizontal="center" vertical="center"/>
    </xf>
    <xf numFmtId="165" fontId="18" fillId="0" borderId="0" xfId="1" applyNumberFormat="1" applyFont="1" applyBorder="1"/>
    <xf numFmtId="0" fontId="14" fillId="0" borderId="11" xfId="0" applyFont="1" applyBorder="1" applyAlignment="1" applyProtection="1">
      <alignment horizontal="center" vertical="top" wrapText="1"/>
      <protection locked="0"/>
    </xf>
    <xf numFmtId="0" fontId="14" fillId="0" borderId="1" xfId="0" applyFont="1" applyBorder="1" applyAlignment="1" applyProtection="1">
      <alignment horizontal="center" vertical="top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4" fillId="5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165" fontId="3" fillId="6" borderId="1" xfId="1" applyNumberFormat="1" applyFont="1" applyFill="1" applyBorder="1" applyAlignment="1">
      <alignment horizontal="center" vertical="center" wrapText="1"/>
    </xf>
    <xf numFmtId="0" fontId="0" fillId="6" borderId="0" xfId="0" applyFill="1"/>
    <xf numFmtId="0" fontId="4" fillId="0" borderId="0" xfId="0" applyFont="1"/>
    <xf numFmtId="0" fontId="2" fillId="11" borderId="11" xfId="0" applyFont="1" applyFill="1" applyBorder="1" applyAlignment="1">
      <alignment horizontal="center" vertical="center" wrapText="1"/>
    </xf>
    <xf numFmtId="43" fontId="3" fillId="5" borderId="1" xfId="10" applyFont="1" applyFill="1" applyBorder="1" applyAlignment="1">
      <alignment horizontal="center" vertical="center"/>
    </xf>
    <xf numFmtId="43" fontId="3" fillId="12" borderId="1" xfId="10" applyFont="1" applyFill="1" applyBorder="1" applyAlignment="1">
      <alignment horizontal="center" vertical="center"/>
    </xf>
    <xf numFmtId="43" fontId="3" fillId="13" borderId="1" xfId="10" applyFont="1" applyFill="1" applyBorder="1" applyAlignment="1">
      <alignment horizontal="center" vertical="center"/>
    </xf>
    <xf numFmtId="43" fontId="4" fillId="6" borderId="3" xfId="10" applyFont="1" applyFill="1" applyBorder="1" applyAlignment="1">
      <alignment horizontal="center" vertical="center"/>
    </xf>
    <xf numFmtId="43" fontId="4" fillId="10" borderId="3" xfId="10" applyFont="1" applyFill="1" applyBorder="1" applyAlignment="1">
      <alignment horizontal="center" vertical="center"/>
    </xf>
    <xf numFmtId="43" fontId="4" fillId="5" borderId="3" xfId="10" applyFont="1" applyFill="1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top" wrapText="1"/>
      <protection locked="0"/>
    </xf>
    <xf numFmtId="0" fontId="14" fillId="0" borderId="12" xfId="0" applyFont="1" applyBorder="1" applyAlignment="1" applyProtection="1">
      <alignment horizontal="center" vertical="top" wrapText="1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>
      <alignment horizontal="center"/>
    </xf>
    <xf numFmtId="0" fontId="4" fillId="5" borderId="11" xfId="0" applyFont="1" applyFill="1" applyBorder="1" applyAlignment="1" applyProtection="1">
      <alignment horizontal="center" vertical="center" wrapText="1"/>
      <protection locked="0"/>
    </xf>
    <xf numFmtId="0" fontId="4" fillId="5" borderId="3" xfId="0" applyFont="1" applyFill="1" applyBorder="1" applyAlignment="1" applyProtection="1">
      <alignment horizontal="center" vertical="center" wrapText="1"/>
      <protection locked="0"/>
    </xf>
    <xf numFmtId="0" fontId="4" fillId="5" borderId="12" xfId="0" applyFont="1" applyFill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11" borderId="7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2" fillId="11" borderId="17" xfId="0" applyFont="1" applyFill="1" applyBorder="1" applyAlignment="1">
      <alignment horizontal="center" vertical="center" wrapText="1"/>
    </xf>
    <xf numFmtId="168" fontId="9" fillId="3" borderId="0" xfId="0" applyNumberFormat="1" applyFont="1" applyFill="1" applyAlignment="1">
      <alignment horizontal="center" vertical="center" wrapText="1"/>
    </xf>
  </cellXfs>
  <cellStyles count="11">
    <cellStyle name="Millares" xfId="10" builtinId="3"/>
    <cellStyle name="Moneda" xfId="1" builtinId="4"/>
    <cellStyle name="Moneda 2" xfId="6" xr:uid="{00000000-0005-0000-0000-000001000000}"/>
    <cellStyle name="Moneda 2 2" xfId="7" xr:uid="{00000000-0005-0000-0000-000002000000}"/>
    <cellStyle name="Moneda 3" xfId="9" xr:uid="{EC8D1ABC-A80C-48EF-A743-DDF754D68CE5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SIPSA'!$B$28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SIPSA'!$A$29:$A$40</c:f>
              <c:strCache>
                <c:ptCount val="12"/>
                <c:pt idx="0">
                  <c:v>Plátano</c:v>
                </c:pt>
                <c:pt idx="1">
                  <c:v>Yuca criolla</c:v>
                </c:pt>
                <c:pt idx="2">
                  <c:v>Maiz amarillo</c:v>
                </c:pt>
                <c:pt idx="3">
                  <c:v>Ñame diamante</c:v>
                </c:pt>
                <c:pt idx="4">
                  <c:v>Arroz secano</c:v>
                </c:pt>
                <c:pt idx="5">
                  <c:v>Coco</c:v>
                </c:pt>
                <c:pt idx="6">
                  <c:v>Cacao</c:v>
                </c:pt>
                <c:pt idx="7">
                  <c:v>Apicultura</c:v>
                </c:pt>
                <c:pt idx="8">
                  <c:v>Avicultura engorde</c:v>
                </c:pt>
                <c:pt idx="9">
                  <c:v>Porcicultura ciclo completo</c:v>
                </c:pt>
                <c:pt idx="10">
                  <c:v>Ganaderia dp (carne)</c:v>
                </c:pt>
                <c:pt idx="11">
                  <c:v>Ganaderia dp (leche)</c:v>
                </c:pt>
              </c:strCache>
            </c:strRef>
          </c:cat>
          <c:val>
            <c:numRef>
              <c:f>'4.3.3. PRECIOS PROMEDIO SIPSA'!$B$29:$B$40</c:f>
              <c:numCache>
                <c:formatCode>_-"$"\ * #,##0_-;\-"$"\ * #,##0_-;_-"$"\ * "-"??_-;_-@_-</c:formatCode>
                <c:ptCount val="12"/>
                <c:pt idx="0">
                  <c:v>1134.5045226931666</c:v>
                </c:pt>
                <c:pt idx="1">
                  <c:v>1299.0178310614929</c:v>
                </c:pt>
                <c:pt idx="2">
                  <c:v>1496.9166666666665</c:v>
                </c:pt>
                <c:pt idx="3">
                  <c:v>2228.0236919930394</c:v>
                </c:pt>
                <c:pt idx="4">
                  <c:v>2932.3186841754391</c:v>
                </c:pt>
                <c:pt idx="5">
                  <c:v>3742.3098706732103</c:v>
                </c:pt>
                <c:pt idx="6">
                  <c:v>8649</c:v>
                </c:pt>
                <c:pt idx="7">
                  <c:v>20621</c:v>
                </c:pt>
                <c:pt idx="8">
                  <c:v>8464</c:v>
                </c:pt>
                <c:pt idx="9">
                  <c:v>7303</c:v>
                </c:pt>
                <c:pt idx="10">
                  <c:v>6277</c:v>
                </c:pt>
                <c:pt idx="11">
                  <c:v>1395.6803748554062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A5-4C60-AC63-7D8D8B82AF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0884352"/>
        <c:axId val="2010877152"/>
      </c:barChart>
      <c:catAx>
        <c:axId val="2010884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Línea</a:t>
                </a:r>
                <a:r>
                  <a:rPr lang="es-CO" b="1" baseline="0"/>
                  <a:t> productiva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1956227881424729"/>
              <c:y val="0.9381480213524033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10877152"/>
        <c:crosses val="autoZero"/>
        <c:auto val="1"/>
        <c:lblAlgn val="ctr"/>
        <c:lblOffset val="100"/>
        <c:noMultiLvlLbl val="0"/>
      </c:catAx>
      <c:valAx>
        <c:axId val="2010877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Precio</a:t>
                </a:r>
                <a:r>
                  <a:rPr lang="es-CO" b="1" baseline="0"/>
                  <a:t> promedio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1088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Colosó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6528215223097111E-2"/>
          <c:y val="0.12035294117647057"/>
          <c:w val="0.89236067366579175"/>
          <c:h val="0.56984128454531424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MAYOR'!$B$21</c:f>
              <c:strCache>
                <c:ptCount val="1"/>
                <c:pt idx="0">
                  <c:v>Maiz amarillo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2.6301946344028835</c:v>
                </c:pt>
                <c:pt idx="1">
                  <c:v>27.085011349491111</c:v>
                </c:pt>
                <c:pt idx="2">
                  <c:v>33.100944918183927</c:v>
                </c:pt>
                <c:pt idx="3">
                  <c:v>-3.0604735725725902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BB-4FE5-8A30-F560BC113E58}"/>
            </c:ext>
          </c:extLst>
        </c:ser>
        <c:ser>
          <c:idx val="1"/>
          <c:order val="1"/>
          <c:tx>
            <c:strRef>
              <c:f>'4.3.4. VARIACION $ PLAZAS MAYOR'!$B$22</c:f>
              <c:strCache>
                <c:ptCount val="1"/>
                <c:pt idx="0">
                  <c:v>Yuca criolla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-40.619867959207987</c:v>
                </c:pt>
                <c:pt idx="1">
                  <c:v>18.55686439498534</c:v>
                </c:pt>
                <c:pt idx="2">
                  <c:v>163.33458824861327</c:v>
                </c:pt>
                <c:pt idx="3">
                  <c:v>-19.018835419406628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BB-4FE5-8A30-F560BC113E58}"/>
            </c:ext>
          </c:extLst>
        </c:ser>
        <c:ser>
          <c:idx val="2"/>
          <c:order val="2"/>
          <c:tx>
            <c:strRef>
              <c:f>'4.3.4. VARIACION $ PLAZAS MAYOR'!$B$23</c:f>
              <c:strCache>
                <c:ptCount val="1"/>
                <c:pt idx="0">
                  <c:v>Platano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21.724612247789139</c:v>
                </c:pt>
                <c:pt idx="1">
                  <c:v>-11.569074370050672</c:v>
                </c:pt>
                <c:pt idx="2">
                  <c:v>26.039465991596217</c:v>
                </c:pt>
                <c:pt idx="3">
                  <c:v>16.024407488036289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4BB-4FE5-8A30-F560BC113E58}"/>
            </c:ext>
          </c:extLst>
        </c:ser>
        <c:ser>
          <c:idx val="3"/>
          <c:order val="3"/>
          <c:tx>
            <c:strRef>
              <c:f>'4.3.4. VARIACION $ PLAZAS MAYOR'!$B$24</c:f>
              <c:strCache>
                <c:ptCount val="1"/>
                <c:pt idx="0">
                  <c:v>Coco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15.067703822336199</c:v>
                </c:pt>
                <c:pt idx="1">
                  <c:v>-18.409812102425462</c:v>
                </c:pt>
                <c:pt idx="2">
                  <c:v>4.872310238071023</c:v>
                </c:pt>
                <c:pt idx="3">
                  <c:v>16.295613512796876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4BB-4FE5-8A30-F560BC113E58}"/>
            </c:ext>
          </c:extLst>
        </c:ser>
        <c:ser>
          <c:idx val="4"/>
          <c:order val="4"/>
          <c:tx>
            <c:strRef>
              <c:f>'4.3.4. VARIACION $ PLAZAS MAYOR'!$B$25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4BB-4FE5-8A30-F560BC113E58}"/>
            </c:ext>
          </c:extLst>
        </c:ser>
        <c:ser>
          <c:idx val="5"/>
          <c:order val="5"/>
          <c:tx>
            <c:strRef>
              <c:f>'4.3.4. VARIACION $ PLAZAS MAYOR'!$B$26</c:f>
              <c:strCache>
                <c:ptCount val="1"/>
                <c:pt idx="0">
                  <c:v>Ñame diamante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-0.75355680400920733</c:v>
                </c:pt>
                <c:pt idx="1">
                  <c:v>-45.532426797356187</c:v>
                </c:pt>
                <c:pt idx="2">
                  <c:v>62.335446788395615</c:v>
                </c:pt>
                <c:pt idx="3">
                  <c:v>83.877513586934839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4BB-4FE5-8A30-F560BC113E58}"/>
            </c:ext>
          </c:extLst>
        </c:ser>
        <c:ser>
          <c:idx val="6"/>
          <c:order val="6"/>
          <c:tx>
            <c:strRef>
              <c:f>'4.3.4. VARIACION $ PLAZAS MAYOR'!$B$27</c:f>
              <c:strCache>
                <c:ptCount val="1"/>
                <c:pt idx="0">
                  <c:v>Arroz secano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23.600859999573245</c:v>
                </c:pt>
                <c:pt idx="1">
                  <c:v>-22.654165168775393</c:v>
                </c:pt>
                <c:pt idx="2">
                  <c:v>36.488521893152068</c:v>
                </c:pt>
                <c:pt idx="3">
                  <c:v>11.080445196115392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4BB-4FE5-8A30-F560BC113E58}"/>
            </c:ext>
          </c:extLst>
        </c:ser>
        <c:ser>
          <c:idx val="7"/>
          <c:order val="7"/>
          <c:tx>
            <c:strRef>
              <c:f>'4.3.4. VARIACION $ PLAZAS MAYOR'!$B$28</c:f>
              <c:strCache>
                <c:ptCount val="1"/>
                <c:pt idx="0">
                  <c:v>Apicultura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21.663172606568821</c:v>
                </c:pt>
                <c:pt idx="1">
                  <c:v>-1.5344219250020501</c:v>
                </c:pt>
                <c:pt idx="2">
                  <c:v>224.16666666666669</c:v>
                </c:pt>
                <c:pt idx="3">
                  <c:v>-22.879177377892034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4BB-4FE5-8A30-F560BC113E58}"/>
            </c:ext>
          </c:extLst>
        </c:ser>
        <c:ser>
          <c:idx val="8"/>
          <c:order val="8"/>
          <c:tx>
            <c:strRef>
              <c:f>'4.3.4. VARIACION $ PLAZAS MAYOR'!$B$29</c:f>
              <c:strCache>
                <c:ptCount val="1"/>
                <c:pt idx="0">
                  <c:v>Ganaderia dp (carne)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4BB-4FE5-8A30-F560BC113E58}"/>
            </c:ext>
          </c:extLst>
        </c:ser>
        <c:ser>
          <c:idx val="9"/>
          <c:order val="9"/>
          <c:tx>
            <c:strRef>
              <c:f>'4.3.4. VARIACION $ PLAZAS MAYOR'!$B$30</c:f>
              <c:strCache>
                <c:ptCount val="1"/>
                <c:pt idx="0">
                  <c:v>Ganaderia dp (leche)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12.054415316996028</c:v>
                </c:pt>
                <c:pt idx="1">
                  <c:v>4.6107067560375441</c:v>
                </c:pt>
                <c:pt idx="2">
                  <c:v>40.464227776590917</c:v>
                </c:pt>
                <c:pt idx="3">
                  <c:v>22.098981572361609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4BB-4FE5-8A30-F560BC113E58}"/>
            </c:ext>
          </c:extLst>
        </c:ser>
        <c:ser>
          <c:idx val="10"/>
          <c:order val="10"/>
          <c:tx>
            <c:strRef>
              <c:f>'4.3.4. VARIACION $ PLAZAS MAYOR'!$B$31</c:f>
              <c:strCache>
                <c:ptCount val="1"/>
                <c:pt idx="0">
                  <c:v>Avicultura engorde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34BB-4FE5-8A30-F560BC113E58}"/>
            </c:ext>
          </c:extLst>
        </c:ser>
        <c:ser>
          <c:idx val="11"/>
          <c:order val="11"/>
          <c:tx>
            <c:strRef>
              <c:f>'4.3.4. VARIACION $ PLAZAS MAYOR'!$B$32</c:f>
              <c:strCache>
                <c:ptCount val="1"/>
                <c:pt idx="0">
                  <c:v>Porcicultura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4BB-4FE5-8A30-F560BC113E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1146959"/>
        <c:axId val="951147791"/>
      </c:lineChart>
      <c:catAx>
        <c:axId val="9511469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51147791"/>
        <c:crosses val="autoZero"/>
        <c:auto val="1"/>
        <c:lblAlgn val="ctr"/>
        <c:lblOffset val="100"/>
        <c:noMultiLvlLbl val="0"/>
      </c:catAx>
      <c:valAx>
        <c:axId val="951147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511469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1312335958005268E-4"/>
          <c:y val="0.68981262758821815"/>
          <c:w val="0.9961957567804024"/>
          <c:h val="0.2824095946340040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22</xdr:row>
      <xdr:rowOff>83820</xdr:rowOff>
    </xdr:from>
    <xdr:to>
      <xdr:col>8</xdr:col>
      <xdr:colOff>670560</xdr:colOff>
      <xdr:row>44</xdr:row>
      <xdr:rowOff>163830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387153E-2B15-C813-D420-A29CE3168F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118533</xdr:colOff>
      <xdr:row>1</xdr:row>
      <xdr:rowOff>190500</xdr:rowOff>
    </xdr:from>
    <xdr:to>
      <xdr:col>15</xdr:col>
      <xdr:colOff>440266</xdr:colOff>
      <xdr:row>20</xdr:row>
      <xdr:rowOff>33867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856502F-1F49-4213-B26C-45FB191339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4"/>
  <sheetViews>
    <sheetView topLeftCell="C6" workbookViewId="0">
      <selection activeCell="B4" sqref="B4:E14"/>
    </sheetView>
  </sheetViews>
  <sheetFormatPr defaultColWidth="11.42578125" defaultRowHeight="13.9"/>
  <cols>
    <col min="2" max="2" width="34.42578125" customWidth="1"/>
    <col min="3" max="3" width="20.140625" customWidth="1"/>
    <col min="4" max="4" width="9.5703125" customWidth="1"/>
    <col min="5" max="5" width="26.140625" customWidth="1"/>
  </cols>
  <sheetData>
    <row r="3" spans="2:5">
      <c r="B3" s="71" t="s">
        <v>0</v>
      </c>
      <c r="C3" s="71"/>
      <c r="D3" s="71"/>
      <c r="E3" s="71"/>
    </row>
    <row r="4" spans="2:5" ht="39.6">
      <c r="B4" s="20" t="s">
        <v>1</v>
      </c>
      <c r="C4" s="20" t="s">
        <v>2</v>
      </c>
      <c r="D4" s="20" t="s">
        <v>3</v>
      </c>
      <c r="E4" s="20" t="s">
        <v>4</v>
      </c>
    </row>
    <row r="5" spans="2:5" ht="52.9">
      <c r="B5" s="52" t="s">
        <v>5</v>
      </c>
      <c r="C5" s="51" t="s">
        <v>6</v>
      </c>
      <c r="D5" s="45">
        <v>43</v>
      </c>
      <c r="E5" s="45" t="s">
        <v>7</v>
      </c>
    </row>
    <row r="6" spans="2:5" ht="52.9">
      <c r="B6" s="45" t="s">
        <v>8</v>
      </c>
      <c r="C6" s="51" t="s">
        <v>9</v>
      </c>
      <c r="D6" s="45">
        <v>20</v>
      </c>
      <c r="E6" s="45" t="s">
        <v>7</v>
      </c>
    </row>
    <row r="7" spans="2:5" ht="52.9">
      <c r="B7" s="52" t="s">
        <v>10</v>
      </c>
      <c r="C7" s="51" t="s">
        <v>11</v>
      </c>
      <c r="D7" s="45">
        <v>30</v>
      </c>
      <c r="E7" s="45" t="s">
        <v>7</v>
      </c>
    </row>
    <row r="8" spans="2:5" ht="26.45">
      <c r="B8" s="50" t="s">
        <v>12</v>
      </c>
      <c r="C8" s="23" t="s">
        <v>13</v>
      </c>
      <c r="D8" s="23">
        <v>11</v>
      </c>
      <c r="E8" s="23" t="s">
        <v>7</v>
      </c>
    </row>
    <row r="9" spans="2:5" ht="39.6">
      <c r="B9" s="49" t="s">
        <v>14</v>
      </c>
      <c r="C9" s="51" t="s">
        <v>15</v>
      </c>
      <c r="D9" s="45">
        <v>65</v>
      </c>
      <c r="E9" s="45" t="s">
        <v>7</v>
      </c>
    </row>
    <row r="10" spans="2:5" ht="52.9">
      <c r="B10" s="49" t="s">
        <v>16</v>
      </c>
      <c r="C10" s="51" t="s">
        <v>17</v>
      </c>
      <c r="D10" s="45">
        <v>34</v>
      </c>
      <c r="E10" s="45" t="s">
        <v>7</v>
      </c>
    </row>
    <row r="11" spans="2:5" ht="39.6">
      <c r="B11" s="50" t="s">
        <v>18</v>
      </c>
      <c r="C11" s="23" t="s">
        <v>19</v>
      </c>
      <c r="D11" s="23">
        <v>20</v>
      </c>
      <c r="E11" s="23" t="s">
        <v>7</v>
      </c>
    </row>
    <row r="12" spans="2:5">
      <c r="B12" s="67" t="s">
        <v>20</v>
      </c>
      <c r="C12" s="23" t="s">
        <v>21</v>
      </c>
      <c r="D12" s="69">
        <v>15</v>
      </c>
      <c r="E12" s="69" t="s">
        <v>7</v>
      </c>
    </row>
    <row r="13" spans="2:5">
      <c r="B13" s="68"/>
      <c r="C13" s="23" t="s">
        <v>22</v>
      </c>
      <c r="D13" s="70"/>
      <c r="E13" s="70"/>
    </row>
    <row r="14" spans="2:5">
      <c r="B14" s="23" t="s">
        <v>23</v>
      </c>
      <c r="C14" s="23" t="s">
        <v>24</v>
      </c>
      <c r="D14" s="23">
        <v>46</v>
      </c>
      <c r="E14" s="23" t="s">
        <v>7</v>
      </c>
    </row>
  </sheetData>
  <mergeCells count="4">
    <mergeCell ref="B12:B13"/>
    <mergeCell ref="D12:D13"/>
    <mergeCell ref="B3:E3"/>
    <mergeCell ref="E12:E13"/>
  </mergeCells>
  <dataValidations count="2">
    <dataValidation type="whole" allowBlank="1" showInputMessage="1" showErrorMessage="1" sqref="D6 D8:D9 D7 D5 D10 D11:D12 D14" xr:uid="{C5117607-2673-4530-84E7-D23C8F155DEB}">
      <formula1>0</formula1>
      <formula2>100000000000</formula2>
    </dataValidation>
    <dataValidation type="textLength" allowBlank="1" showInputMessage="1" showErrorMessage="1" sqref="E5 E6 E7 E8:E9 E10 E11:E12 E14" xr:uid="{1507F73D-FC78-4999-8ADA-731274345314}">
      <formula1>0</formula1>
      <formula2>200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3:J30"/>
  <sheetViews>
    <sheetView topLeftCell="B1" zoomScale="85" zoomScaleNormal="85" workbookViewId="0">
      <selection activeCell="J19" sqref="J19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10">
      <c r="A3" s="75" t="s">
        <v>25</v>
      </c>
      <c r="B3" s="75"/>
      <c r="C3" s="75"/>
      <c r="D3" s="75"/>
      <c r="E3" s="75"/>
      <c r="F3" s="75"/>
      <c r="G3" s="75"/>
    </row>
    <row r="4" spans="1:10" ht="38.450000000000003" customHeight="1">
      <c r="A4" s="76" t="s">
        <v>1</v>
      </c>
      <c r="B4" s="76" t="s">
        <v>26</v>
      </c>
      <c r="C4" s="76" t="s">
        <v>27</v>
      </c>
      <c r="D4" s="22" t="s">
        <v>28</v>
      </c>
      <c r="E4" s="76" t="s">
        <v>29</v>
      </c>
      <c r="F4" s="76" t="s">
        <v>30</v>
      </c>
      <c r="G4" s="22" t="s">
        <v>31</v>
      </c>
    </row>
    <row r="5" spans="1:10">
      <c r="A5" s="76"/>
      <c r="B5" s="76"/>
      <c r="C5" s="76"/>
      <c r="D5" s="22" t="s">
        <v>32</v>
      </c>
      <c r="E5" s="76"/>
      <c r="F5" s="76"/>
      <c r="G5" s="22" t="s">
        <v>32</v>
      </c>
    </row>
    <row r="6" spans="1:10">
      <c r="A6" s="60"/>
      <c r="B6" s="22"/>
      <c r="C6" s="22"/>
      <c r="D6" s="22"/>
      <c r="E6" s="22"/>
      <c r="F6" s="22"/>
      <c r="G6" s="22"/>
    </row>
    <row r="7" spans="1:10">
      <c r="A7" s="72" t="s">
        <v>33</v>
      </c>
      <c r="B7" s="31" t="s">
        <v>22</v>
      </c>
      <c r="C7" s="31" t="s">
        <v>34</v>
      </c>
      <c r="D7" s="11" t="s">
        <v>35</v>
      </c>
      <c r="E7" s="27" t="s">
        <v>36</v>
      </c>
      <c r="F7" s="31" t="s">
        <v>37</v>
      </c>
      <c r="G7" s="11" t="s">
        <v>38</v>
      </c>
    </row>
    <row r="8" spans="1:10" ht="22.9" hidden="1">
      <c r="A8" s="73"/>
      <c r="B8" s="31" t="s">
        <v>39</v>
      </c>
      <c r="C8" s="31" t="s">
        <v>40</v>
      </c>
      <c r="D8" s="11" t="s">
        <v>41</v>
      </c>
      <c r="E8" s="11" t="s">
        <v>36</v>
      </c>
      <c r="F8" s="31" t="s">
        <v>37</v>
      </c>
      <c r="G8" s="11" t="s">
        <v>42</v>
      </c>
    </row>
    <row r="9" spans="1:10">
      <c r="A9" s="73"/>
      <c r="B9" s="31" t="s">
        <v>43</v>
      </c>
      <c r="C9" s="31" t="s">
        <v>44</v>
      </c>
      <c r="D9" s="11" t="s">
        <v>35</v>
      </c>
      <c r="E9" s="27" t="s">
        <v>36</v>
      </c>
      <c r="F9" s="31" t="s">
        <v>37</v>
      </c>
      <c r="G9" s="11" t="s">
        <v>38</v>
      </c>
    </row>
    <row r="10" spans="1:10" hidden="1">
      <c r="A10" s="74"/>
      <c r="B10" s="31" t="s">
        <v>45</v>
      </c>
      <c r="C10" s="31" t="s">
        <v>46</v>
      </c>
      <c r="D10" s="11" t="s">
        <v>35</v>
      </c>
      <c r="E10" s="27" t="s">
        <v>36</v>
      </c>
      <c r="F10" s="31" t="s">
        <v>47</v>
      </c>
      <c r="G10" s="11" t="s">
        <v>38</v>
      </c>
    </row>
    <row r="11" spans="1:10">
      <c r="A11" s="72" t="s">
        <v>8</v>
      </c>
      <c r="B11" s="31" t="s">
        <v>48</v>
      </c>
      <c r="C11" s="31" t="s">
        <v>49</v>
      </c>
      <c r="D11" s="11" t="s">
        <v>35</v>
      </c>
      <c r="E11" s="27" t="s">
        <v>36</v>
      </c>
      <c r="F11" s="31" t="s">
        <v>37</v>
      </c>
      <c r="G11" s="11" t="s">
        <v>38</v>
      </c>
    </row>
    <row r="12" spans="1:10">
      <c r="A12" s="73"/>
      <c r="B12" s="31" t="s">
        <v>50</v>
      </c>
      <c r="C12" s="31" t="s">
        <v>49</v>
      </c>
      <c r="D12" s="11" t="s">
        <v>35</v>
      </c>
      <c r="E12" s="27" t="s">
        <v>36</v>
      </c>
      <c r="F12" s="31" t="s">
        <v>37</v>
      </c>
      <c r="G12" s="11" t="s">
        <v>38</v>
      </c>
      <c r="J12">
        <f>14*100</f>
        <v>1400</v>
      </c>
    </row>
    <row r="13" spans="1:10" ht="26.45" hidden="1" customHeight="1">
      <c r="A13" s="73"/>
      <c r="B13" s="31" t="s">
        <v>51</v>
      </c>
      <c r="C13" s="31" t="s">
        <v>49</v>
      </c>
      <c r="D13" s="11" t="s">
        <v>35</v>
      </c>
      <c r="E13" s="27" t="s">
        <v>36</v>
      </c>
      <c r="F13" s="31" t="s">
        <v>37</v>
      </c>
      <c r="G13" s="11" t="s">
        <v>52</v>
      </c>
    </row>
    <row r="14" spans="1:10" ht="20.45" hidden="1" customHeight="1">
      <c r="A14" s="74"/>
      <c r="B14" s="31" t="s">
        <v>53</v>
      </c>
      <c r="C14" s="31" t="s">
        <v>49</v>
      </c>
      <c r="D14" s="11" t="s">
        <v>35</v>
      </c>
      <c r="E14" s="27" t="s">
        <v>36</v>
      </c>
      <c r="F14" s="31" t="s">
        <v>37</v>
      </c>
      <c r="G14" s="11" t="s">
        <v>52</v>
      </c>
    </row>
    <row r="15" spans="1:10" ht="22.9" hidden="1">
      <c r="A15" s="72" t="s">
        <v>54</v>
      </c>
      <c r="B15" s="31" t="s">
        <v>55</v>
      </c>
      <c r="C15" s="31" t="s">
        <v>49</v>
      </c>
      <c r="D15" s="11" t="s">
        <v>56</v>
      </c>
      <c r="E15" s="27" t="s">
        <v>36</v>
      </c>
      <c r="F15" s="31" t="s">
        <v>37</v>
      </c>
      <c r="G15" s="11" t="s">
        <v>52</v>
      </c>
    </row>
    <row r="16" spans="1:10" ht="25.15" hidden="1" customHeight="1">
      <c r="A16" s="73"/>
      <c r="B16" s="31" t="s">
        <v>57</v>
      </c>
      <c r="C16" s="31" t="s">
        <v>49</v>
      </c>
      <c r="D16" s="11" t="s">
        <v>35</v>
      </c>
      <c r="E16" s="27" t="s">
        <v>36</v>
      </c>
      <c r="F16" s="31" t="s">
        <v>37</v>
      </c>
      <c r="G16" s="11" t="s">
        <v>52</v>
      </c>
    </row>
    <row r="17" spans="1:10">
      <c r="A17" s="73"/>
      <c r="B17" s="31" t="s">
        <v>58</v>
      </c>
      <c r="C17" s="31" t="s">
        <v>59</v>
      </c>
      <c r="D17" s="11" t="s">
        <v>35</v>
      </c>
      <c r="E17" s="27" t="s">
        <v>36</v>
      </c>
      <c r="F17" s="31" t="s">
        <v>37</v>
      </c>
      <c r="G17" s="11" t="s">
        <v>38</v>
      </c>
      <c r="J17">
        <f>1400/24</f>
        <v>58.333333333333336</v>
      </c>
    </row>
    <row r="18" spans="1:10" ht="24.6" hidden="1" customHeight="1">
      <c r="A18" s="74"/>
      <c r="B18" s="31" t="s">
        <v>50</v>
      </c>
      <c r="C18" s="31" t="s">
        <v>49</v>
      </c>
      <c r="D18" s="11" t="s">
        <v>35</v>
      </c>
      <c r="E18" s="27" t="s">
        <v>36</v>
      </c>
      <c r="F18" s="31" t="s">
        <v>37</v>
      </c>
      <c r="G18" s="11" t="s">
        <v>52</v>
      </c>
    </row>
    <row r="19" spans="1:10" ht="22.9">
      <c r="A19" s="53" t="s">
        <v>60</v>
      </c>
      <c r="B19" s="31" t="s">
        <v>13</v>
      </c>
      <c r="C19" s="31" t="s">
        <v>44</v>
      </c>
      <c r="D19" s="11" t="s">
        <v>61</v>
      </c>
      <c r="E19" s="1" t="s">
        <v>36</v>
      </c>
      <c r="F19" s="31" t="s">
        <v>37</v>
      </c>
      <c r="G19" s="11" t="s">
        <v>38</v>
      </c>
    </row>
    <row r="20" spans="1:10">
      <c r="A20" s="72" t="s">
        <v>62</v>
      </c>
      <c r="B20" s="31" t="s">
        <v>48</v>
      </c>
      <c r="C20" s="31" t="s">
        <v>49</v>
      </c>
      <c r="D20" s="11" t="s">
        <v>35</v>
      </c>
      <c r="E20" s="1" t="s">
        <v>36</v>
      </c>
      <c r="F20" s="31" t="s">
        <v>37</v>
      </c>
      <c r="G20" s="11" t="s">
        <v>38</v>
      </c>
    </row>
    <row r="21" spans="1:10" ht="22.9">
      <c r="A21" s="73"/>
      <c r="B21" s="31" t="s">
        <v>50</v>
      </c>
      <c r="C21" s="31" t="s">
        <v>49</v>
      </c>
      <c r="D21" s="11" t="s">
        <v>63</v>
      </c>
      <c r="E21" s="1" t="s">
        <v>36</v>
      </c>
      <c r="F21" s="31" t="s">
        <v>37</v>
      </c>
      <c r="G21" s="11" t="s">
        <v>64</v>
      </c>
    </row>
    <row r="22" spans="1:10">
      <c r="A22" s="74"/>
      <c r="B22" s="31" t="s">
        <v>65</v>
      </c>
      <c r="C22" s="31" t="s">
        <v>49</v>
      </c>
      <c r="D22" s="11" t="s">
        <v>35</v>
      </c>
      <c r="E22" s="1" t="s">
        <v>36</v>
      </c>
      <c r="F22" s="31" t="s">
        <v>37</v>
      </c>
      <c r="G22" s="11" t="s">
        <v>38</v>
      </c>
    </row>
    <row r="23" spans="1:10">
      <c r="A23" s="72" t="s">
        <v>66</v>
      </c>
      <c r="B23" s="31" t="s">
        <v>13</v>
      </c>
      <c r="C23" s="31" t="s">
        <v>44</v>
      </c>
      <c r="D23" s="11" t="s">
        <v>35</v>
      </c>
      <c r="E23" s="27" t="s">
        <v>36</v>
      </c>
      <c r="F23" s="31" t="s">
        <v>37</v>
      </c>
      <c r="G23" s="11" t="s">
        <v>38</v>
      </c>
    </row>
    <row r="24" spans="1:10">
      <c r="A24" s="73"/>
      <c r="B24" s="31" t="s">
        <v>43</v>
      </c>
      <c r="C24" s="31" t="s">
        <v>44</v>
      </c>
      <c r="D24" s="11" t="s">
        <v>35</v>
      </c>
      <c r="E24" s="27" t="s">
        <v>36</v>
      </c>
      <c r="F24" s="31" t="s">
        <v>37</v>
      </c>
      <c r="G24" s="11" t="s">
        <v>38</v>
      </c>
    </row>
    <row r="25" spans="1:10" hidden="1">
      <c r="A25" s="73"/>
      <c r="B25" s="31" t="s">
        <v>45</v>
      </c>
      <c r="C25" s="31" t="s">
        <v>46</v>
      </c>
      <c r="D25" s="11" t="s">
        <v>35</v>
      </c>
      <c r="E25" s="27" t="s">
        <v>36</v>
      </c>
      <c r="F25" s="31" t="s">
        <v>47</v>
      </c>
      <c r="G25" s="11" t="s">
        <v>38</v>
      </c>
    </row>
    <row r="26" spans="1:10">
      <c r="A26" s="74"/>
      <c r="B26" s="31" t="s">
        <v>65</v>
      </c>
      <c r="C26" s="31" t="s">
        <v>49</v>
      </c>
      <c r="D26" s="11" t="s">
        <v>35</v>
      </c>
      <c r="E26" s="27" t="s">
        <v>36</v>
      </c>
      <c r="F26" s="31" t="s">
        <v>37</v>
      </c>
      <c r="G26" s="11" t="s">
        <v>38</v>
      </c>
    </row>
    <row r="27" spans="1:10" ht="34.15" hidden="1">
      <c r="A27" s="53" t="s">
        <v>18</v>
      </c>
      <c r="B27" s="31" t="s">
        <v>19</v>
      </c>
      <c r="C27" s="31" t="s">
        <v>67</v>
      </c>
      <c r="D27" s="11" t="s">
        <v>68</v>
      </c>
      <c r="E27" s="27" t="s">
        <v>36</v>
      </c>
      <c r="F27" s="31" t="s">
        <v>37</v>
      </c>
      <c r="G27" s="11" t="s">
        <v>69</v>
      </c>
    </row>
    <row r="28" spans="1:10" ht="26.45" hidden="1" customHeight="1">
      <c r="A28" s="72" t="s">
        <v>20</v>
      </c>
      <c r="B28" s="31" t="s">
        <v>21</v>
      </c>
      <c r="C28" s="31" t="s">
        <v>49</v>
      </c>
      <c r="D28" s="11" t="s">
        <v>35</v>
      </c>
      <c r="E28" s="27" t="s">
        <v>36</v>
      </c>
      <c r="F28" s="31" t="s">
        <v>37</v>
      </c>
      <c r="G28" s="11" t="s">
        <v>52</v>
      </c>
    </row>
    <row r="29" spans="1:10" ht="22.9">
      <c r="A29" s="74"/>
      <c r="B29" s="31" t="s">
        <v>22</v>
      </c>
      <c r="C29" s="31" t="s">
        <v>34</v>
      </c>
      <c r="D29" s="11" t="s">
        <v>63</v>
      </c>
      <c r="E29" s="27" t="s">
        <v>36</v>
      </c>
      <c r="F29" s="31" t="s">
        <v>37</v>
      </c>
      <c r="G29" s="11" t="s">
        <v>64</v>
      </c>
    </row>
    <row r="30" spans="1:10" ht="22.9">
      <c r="A30" s="53" t="s">
        <v>23</v>
      </c>
      <c r="B30" s="31" t="s">
        <v>24</v>
      </c>
      <c r="C30" s="31" t="s">
        <v>49</v>
      </c>
      <c r="D30" s="11" t="s">
        <v>56</v>
      </c>
      <c r="E30" s="27" t="s">
        <v>36</v>
      </c>
      <c r="F30" s="31" t="s">
        <v>37</v>
      </c>
      <c r="G30" s="11" t="s">
        <v>70</v>
      </c>
    </row>
  </sheetData>
  <autoFilter ref="A6:G30" xr:uid="{00000000-0001-0000-0100-000000000000}">
    <filterColumn colId="5">
      <filters>
        <filter val="Contado"/>
      </filters>
    </filterColumn>
    <filterColumn colId="6">
      <filters>
        <filter val="Finca 100%"/>
        <filter val="Finca 70%_x000a_Cabecera municipal 30%"/>
        <filter val="Finca 80%_x000a_Cabecera municipal 20%"/>
      </filters>
    </filterColumn>
  </autoFilter>
  <mergeCells count="12">
    <mergeCell ref="A23:A26"/>
    <mergeCell ref="A28:A29"/>
    <mergeCell ref="A3:G3"/>
    <mergeCell ref="A4:A5"/>
    <mergeCell ref="B4:B5"/>
    <mergeCell ref="C4:C5"/>
    <mergeCell ref="E4:E5"/>
    <mergeCell ref="F4:F5"/>
    <mergeCell ref="A7:A10"/>
    <mergeCell ref="A11:A14"/>
    <mergeCell ref="A15:A18"/>
    <mergeCell ref="A20:A22"/>
  </mergeCells>
  <dataValidations count="1">
    <dataValidation type="textLength" allowBlank="1" showInputMessage="1" showErrorMessage="1" sqref="C7:C30" xr:uid="{C7D292A9-56A1-42A5-8860-2D990BD2A937}">
      <formula1>0</formula1>
      <formula2>20</formula2>
    </dataValidation>
  </dataValidation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24"/>
  <sheetViews>
    <sheetView workbookViewId="0">
      <selection activeCell="B5" sqref="B5:F24"/>
    </sheetView>
  </sheetViews>
  <sheetFormatPr defaultColWidth="11.42578125" defaultRowHeight="13.9"/>
  <cols>
    <col min="2" max="2" width="31.140625" customWidth="1"/>
    <col min="3" max="3" width="20.5703125" customWidth="1"/>
    <col min="4" max="4" width="21.140625" customWidth="1"/>
    <col min="5" max="5" width="24.85546875" customWidth="1"/>
    <col min="6" max="6" width="30.7109375" customWidth="1"/>
  </cols>
  <sheetData>
    <row r="4" spans="2:6">
      <c r="B4" s="75" t="s">
        <v>71</v>
      </c>
      <c r="C4" s="75"/>
      <c r="D4" s="75"/>
      <c r="E4" s="75"/>
      <c r="F4" s="75"/>
    </row>
    <row r="5" spans="2:6" ht="24">
      <c r="B5" s="22" t="s">
        <v>72</v>
      </c>
      <c r="C5" s="22" t="s">
        <v>73</v>
      </c>
      <c r="D5" s="22" t="s">
        <v>74</v>
      </c>
      <c r="E5" s="22" t="s">
        <v>75</v>
      </c>
      <c r="F5" s="22" t="s">
        <v>76</v>
      </c>
    </row>
    <row r="6" spans="2:6" ht="24.6" customHeight="1">
      <c r="B6" s="31" t="s">
        <v>77</v>
      </c>
      <c r="C6" s="31" t="s">
        <v>78</v>
      </c>
      <c r="D6" s="34" t="s">
        <v>79</v>
      </c>
      <c r="E6" s="1" t="s">
        <v>80</v>
      </c>
      <c r="F6" s="11" t="s">
        <v>81</v>
      </c>
    </row>
    <row r="7" spans="2:6" ht="14.45" customHeight="1">
      <c r="B7" s="31" t="s">
        <v>82</v>
      </c>
      <c r="C7" s="31" t="s">
        <v>83</v>
      </c>
      <c r="D7" s="37" t="s">
        <v>57</v>
      </c>
      <c r="E7" s="1" t="s">
        <v>80</v>
      </c>
      <c r="F7" s="11" t="s">
        <v>84</v>
      </c>
    </row>
    <row r="8" spans="2:6" ht="14.45" customHeight="1">
      <c r="B8" s="77" t="s">
        <v>85</v>
      </c>
      <c r="C8" s="77" t="s">
        <v>83</v>
      </c>
      <c r="D8" s="37" t="s">
        <v>51</v>
      </c>
      <c r="E8" s="1" t="s">
        <v>80</v>
      </c>
      <c r="F8" s="11" t="s">
        <v>84</v>
      </c>
    </row>
    <row r="9" spans="2:6" ht="14.45" customHeight="1">
      <c r="B9" s="78"/>
      <c r="C9" s="78"/>
      <c r="D9" s="37" t="s">
        <v>53</v>
      </c>
      <c r="E9" s="1" t="s">
        <v>80</v>
      </c>
      <c r="F9" s="11" t="s">
        <v>84</v>
      </c>
    </row>
    <row r="10" spans="2:6" ht="14.45" customHeight="1">
      <c r="B10" s="78"/>
      <c r="C10" s="78"/>
      <c r="D10" s="37" t="s">
        <v>58</v>
      </c>
      <c r="E10" s="1" t="s">
        <v>80</v>
      </c>
      <c r="F10" s="11" t="s">
        <v>84</v>
      </c>
    </row>
    <row r="11" spans="2:6" ht="14.45" customHeight="1">
      <c r="B11" s="79"/>
      <c r="C11" s="79"/>
      <c r="D11" s="37" t="s">
        <v>86</v>
      </c>
      <c r="E11" s="1" t="s">
        <v>80</v>
      </c>
      <c r="F11" s="11" t="s">
        <v>84</v>
      </c>
    </row>
    <row r="12" spans="2:6" ht="14.45" customHeight="1">
      <c r="B12" s="77" t="s">
        <v>87</v>
      </c>
      <c r="C12" s="77" t="s">
        <v>88</v>
      </c>
      <c r="D12" s="37" t="s">
        <v>89</v>
      </c>
      <c r="E12" s="1" t="s">
        <v>80</v>
      </c>
      <c r="F12" s="11" t="s">
        <v>84</v>
      </c>
    </row>
    <row r="13" spans="2:6" ht="21" customHeight="1">
      <c r="B13" s="78"/>
      <c r="C13" s="78"/>
      <c r="D13" s="37" t="s">
        <v>13</v>
      </c>
      <c r="E13" s="1" t="s">
        <v>80</v>
      </c>
      <c r="F13" s="11" t="s">
        <v>81</v>
      </c>
    </row>
    <row r="14" spans="2:6" ht="14.45" customHeight="1">
      <c r="B14" s="79"/>
      <c r="C14" s="79"/>
      <c r="D14" s="37" t="s">
        <v>90</v>
      </c>
      <c r="E14" s="1" t="s">
        <v>80</v>
      </c>
      <c r="F14" s="11" t="s">
        <v>35</v>
      </c>
    </row>
    <row r="15" spans="2:6" ht="14.45" customHeight="1">
      <c r="B15" s="77" t="s">
        <v>91</v>
      </c>
      <c r="C15" s="77" t="s">
        <v>83</v>
      </c>
      <c r="D15" s="37" t="s">
        <v>92</v>
      </c>
      <c r="E15" s="1" t="s">
        <v>80</v>
      </c>
      <c r="F15" s="11" t="s">
        <v>84</v>
      </c>
    </row>
    <row r="16" spans="2:6" ht="28.15" customHeight="1">
      <c r="B16" s="79"/>
      <c r="C16" s="79"/>
      <c r="D16" s="37" t="s">
        <v>51</v>
      </c>
      <c r="E16" s="1" t="s">
        <v>80</v>
      </c>
      <c r="F16" s="11" t="s">
        <v>93</v>
      </c>
    </row>
    <row r="17" spans="2:6" ht="28.15" customHeight="1">
      <c r="B17" s="31" t="s">
        <v>94</v>
      </c>
      <c r="C17" s="31" t="s">
        <v>83</v>
      </c>
      <c r="D17" s="37" t="s">
        <v>48</v>
      </c>
      <c r="E17" s="1" t="s">
        <v>95</v>
      </c>
      <c r="F17" s="11" t="s">
        <v>84</v>
      </c>
    </row>
    <row r="18" spans="2:6" ht="22.9">
      <c r="B18" s="31" t="s">
        <v>96</v>
      </c>
      <c r="C18" s="31" t="s">
        <v>83</v>
      </c>
      <c r="D18" s="37" t="s">
        <v>55</v>
      </c>
      <c r="E18" s="1" t="s">
        <v>95</v>
      </c>
      <c r="F18" s="11" t="s">
        <v>97</v>
      </c>
    </row>
    <row r="19" spans="2:6">
      <c r="B19" s="31" t="s">
        <v>98</v>
      </c>
      <c r="C19" s="31" t="s">
        <v>83</v>
      </c>
      <c r="D19" s="37" t="s">
        <v>65</v>
      </c>
      <c r="E19" s="1" t="s">
        <v>99</v>
      </c>
      <c r="F19" s="11" t="s">
        <v>84</v>
      </c>
    </row>
    <row r="20" spans="2:6">
      <c r="B20" s="31" t="s">
        <v>100</v>
      </c>
      <c r="C20" s="31" t="s">
        <v>83</v>
      </c>
      <c r="D20" s="37" t="s">
        <v>65</v>
      </c>
      <c r="E20" s="1" t="s">
        <v>101</v>
      </c>
      <c r="F20" s="11" t="s">
        <v>84</v>
      </c>
    </row>
    <row r="21" spans="2:6">
      <c r="B21" s="77" t="s">
        <v>102</v>
      </c>
      <c r="C21" s="77" t="s">
        <v>88</v>
      </c>
      <c r="D21" s="37" t="s">
        <v>103</v>
      </c>
      <c r="E21" s="1" t="s">
        <v>95</v>
      </c>
      <c r="F21" s="11" t="s">
        <v>35</v>
      </c>
    </row>
    <row r="22" spans="2:6">
      <c r="B22" s="78"/>
      <c r="C22" s="78"/>
      <c r="D22" s="37" t="s">
        <v>24</v>
      </c>
      <c r="E22" s="1" t="s">
        <v>95</v>
      </c>
      <c r="F22" s="11" t="s">
        <v>84</v>
      </c>
    </row>
    <row r="23" spans="2:6">
      <c r="B23" s="78"/>
      <c r="C23" s="78"/>
      <c r="D23" s="37" t="s">
        <v>19</v>
      </c>
      <c r="E23" s="1" t="s">
        <v>95</v>
      </c>
      <c r="F23" s="11" t="s">
        <v>84</v>
      </c>
    </row>
    <row r="24" spans="2:6" ht="22.9">
      <c r="B24" s="79"/>
      <c r="C24" s="79"/>
      <c r="D24" s="37" t="s">
        <v>92</v>
      </c>
      <c r="E24" s="1" t="s">
        <v>95</v>
      </c>
      <c r="F24" s="11" t="s">
        <v>104</v>
      </c>
    </row>
  </sheetData>
  <mergeCells count="9">
    <mergeCell ref="B21:B24"/>
    <mergeCell ref="C21:C24"/>
    <mergeCell ref="C15:C16"/>
    <mergeCell ref="C12:C14"/>
    <mergeCell ref="B4:F4"/>
    <mergeCell ref="B8:B11"/>
    <mergeCell ref="C8:C11"/>
    <mergeCell ref="B12:B14"/>
    <mergeCell ref="B15:B1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24"/>
  <sheetViews>
    <sheetView topLeftCell="B1" zoomScale="77" zoomScaleNormal="77" workbookViewId="0">
      <selection activeCell="B28" sqref="B28"/>
    </sheetView>
  </sheetViews>
  <sheetFormatPr defaultColWidth="11.42578125" defaultRowHeight="13.9"/>
  <cols>
    <col min="2" max="2" width="33" customWidth="1"/>
    <col min="3" max="3" width="14.5703125" customWidth="1"/>
    <col min="4" max="4" width="18.85546875" customWidth="1"/>
    <col min="5" max="5" width="11.140625" customWidth="1"/>
    <col min="7" max="7" width="26.85546875" customWidth="1"/>
  </cols>
  <sheetData>
    <row r="4" spans="2:7">
      <c r="B4" s="80" t="s">
        <v>105</v>
      </c>
      <c r="C4" s="80"/>
      <c r="D4" s="80"/>
      <c r="E4" s="80"/>
      <c r="F4" s="80"/>
      <c r="G4" s="80"/>
    </row>
    <row r="5" spans="2:7" ht="24">
      <c r="B5" s="22" t="s">
        <v>106</v>
      </c>
      <c r="C5" s="22" t="s">
        <v>107</v>
      </c>
      <c r="D5" s="22" t="s">
        <v>108</v>
      </c>
      <c r="E5" s="22" t="s">
        <v>109</v>
      </c>
      <c r="F5" s="22" t="s">
        <v>110</v>
      </c>
      <c r="G5" s="22" t="s">
        <v>111</v>
      </c>
    </row>
    <row r="6" spans="2:7">
      <c r="B6" s="31" t="s">
        <v>77</v>
      </c>
      <c r="C6" s="34" t="s">
        <v>79</v>
      </c>
      <c r="D6" s="35" t="s">
        <v>112</v>
      </c>
      <c r="E6" s="36" t="s">
        <v>113</v>
      </c>
      <c r="F6" s="31" t="s">
        <v>47</v>
      </c>
      <c r="G6" s="31" t="s">
        <v>114</v>
      </c>
    </row>
    <row r="7" spans="2:7">
      <c r="B7" s="31" t="s">
        <v>82</v>
      </c>
      <c r="C7" s="37" t="s">
        <v>57</v>
      </c>
      <c r="D7" s="38" t="s">
        <v>49</v>
      </c>
      <c r="E7" s="39" t="s">
        <v>115</v>
      </c>
      <c r="F7" s="31" t="s">
        <v>37</v>
      </c>
      <c r="G7" s="31" t="s">
        <v>114</v>
      </c>
    </row>
    <row r="8" spans="2:7">
      <c r="B8" s="77" t="s">
        <v>85</v>
      </c>
      <c r="C8" s="37" t="s">
        <v>51</v>
      </c>
      <c r="D8" s="38" t="s">
        <v>49</v>
      </c>
      <c r="E8" s="39" t="s">
        <v>116</v>
      </c>
      <c r="F8" s="31" t="s">
        <v>37</v>
      </c>
      <c r="G8" s="40" t="s">
        <v>117</v>
      </c>
    </row>
    <row r="9" spans="2:7">
      <c r="B9" s="78"/>
      <c r="C9" s="37" t="s">
        <v>53</v>
      </c>
      <c r="D9" s="38" t="s">
        <v>49</v>
      </c>
      <c r="E9" s="39" t="s">
        <v>116</v>
      </c>
      <c r="F9" s="31" t="s">
        <v>37</v>
      </c>
      <c r="G9" s="40" t="s">
        <v>117</v>
      </c>
    </row>
    <row r="10" spans="2:7">
      <c r="B10" s="78"/>
      <c r="C10" s="37" t="s">
        <v>58</v>
      </c>
      <c r="D10" s="38" t="s">
        <v>49</v>
      </c>
      <c r="E10" s="39" t="s">
        <v>116</v>
      </c>
      <c r="F10" s="31" t="s">
        <v>37</v>
      </c>
      <c r="G10" s="31" t="s">
        <v>114</v>
      </c>
    </row>
    <row r="11" spans="2:7">
      <c r="B11" s="79"/>
      <c r="C11" s="37" t="s">
        <v>86</v>
      </c>
      <c r="D11" s="38" t="s">
        <v>34</v>
      </c>
      <c r="E11" s="39" t="s">
        <v>116</v>
      </c>
      <c r="F11" s="31" t="s">
        <v>118</v>
      </c>
      <c r="G11" s="31" t="s">
        <v>114</v>
      </c>
    </row>
    <row r="12" spans="2:7">
      <c r="B12" s="77" t="s">
        <v>119</v>
      </c>
      <c r="C12" s="37" t="s">
        <v>89</v>
      </c>
      <c r="D12" s="38" t="s">
        <v>120</v>
      </c>
      <c r="E12" s="39" t="s">
        <v>121</v>
      </c>
      <c r="F12" s="31" t="s">
        <v>37</v>
      </c>
      <c r="G12" s="40" t="s">
        <v>117</v>
      </c>
    </row>
    <row r="13" spans="2:7">
      <c r="B13" s="78"/>
      <c r="C13" s="37" t="s">
        <v>13</v>
      </c>
      <c r="D13" s="38" t="s">
        <v>44</v>
      </c>
      <c r="E13" s="39" t="s">
        <v>116</v>
      </c>
      <c r="F13" s="31" t="s">
        <v>37</v>
      </c>
      <c r="G13" s="31" t="s">
        <v>114</v>
      </c>
    </row>
    <row r="14" spans="2:7">
      <c r="B14" s="79"/>
      <c r="C14" s="37" t="s">
        <v>90</v>
      </c>
      <c r="D14" s="38" t="s">
        <v>44</v>
      </c>
      <c r="E14" s="39" t="s">
        <v>122</v>
      </c>
      <c r="F14" s="31" t="s">
        <v>37</v>
      </c>
      <c r="G14" s="31" t="s">
        <v>123</v>
      </c>
    </row>
    <row r="15" spans="2:7">
      <c r="B15" s="77" t="s">
        <v>91</v>
      </c>
      <c r="C15" s="37" t="s">
        <v>92</v>
      </c>
      <c r="D15" s="38" t="s">
        <v>49</v>
      </c>
      <c r="E15" s="39" t="s">
        <v>116</v>
      </c>
      <c r="F15" s="31" t="s">
        <v>37</v>
      </c>
      <c r="G15" s="31" t="s">
        <v>114</v>
      </c>
    </row>
    <row r="16" spans="2:7">
      <c r="B16" s="79"/>
      <c r="C16" s="37" t="s">
        <v>51</v>
      </c>
      <c r="D16" s="38" t="s">
        <v>49</v>
      </c>
      <c r="E16" s="39" t="s">
        <v>113</v>
      </c>
      <c r="F16" s="31" t="s">
        <v>37</v>
      </c>
      <c r="G16" s="40" t="s">
        <v>117</v>
      </c>
    </row>
    <row r="17" spans="2:7">
      <c r="B17" s="31" t="s">
        <v>94</v>
      </c>
      <c r="C17" s="37" t="s">
        <v>48</v>
      </c>
      <c r="D17" s="38" t="s">
        <v>49</v>
      </c>
      <c r="E17" s="39" t="s">
        <v>116</v>
      </c>
      <c r="F17" s="31" t="s">
        <v>37</v>
      </c>
      <c r="G17" s="31" t="s">
        <v>114</v>
      </c>
    </row>
    <row r="18" spans="2:7">
      <c r="B18" s="31" t="s">
        <v>96</v>
      </c>
      <c r="C18" s="37" t="s">
        <v>55</v>
      </c>
      <c r="D18" s="38" t="s">
        <v>49</v>
      </c>
      <c r="E18" s="39" t="s">
        <v>124</v>
      </c>
      <c r="F18" s="31" t="s">
        <v>37</v>
      </c>
      <c r="G18" s="31" t="s">
        <v>123</v>
      </c>
    </row>
    <row r="19" spans="2:7">
      <c r="B19" s="31" t="s">
        <v>98</v>
      </c>
      <c r="C19" s="37" t="s">
        <v>65</v>
      </c>
      <c r="D19" s="38" t="s">
        <v>49</v>
      </c>
      <c r="E19" s="39" t="s">
        <v>113</v>
      </c>
      <c r="F19" s="31" t="s">
        <v>37</v>
      </c>
      <c r="G19" s="31" t="s">
        <v>114</v>
      </c>
    </row>
    <row r="20" spans="2:7">
      <c r="B20" s="31" t="s">
        <v>100</v>
      </c>
      <c r="C20" s="37" t="s">
        <v>65</v>
      </c>
      <c r="D20" s="38" t="s">
        <v>49</v>
      </c>
      <c r="E20" s="39" t="s">
        <v>116</v>
      </c>
      <c r="F20" s="31" t="s">
        <v>37</v>
      </c>
      <c r="G20" s="31" t="s">
        <v>114</v>
      </c>
    </row>
    <row r="21" spans="2:7">
      <c r="B21" s="77" t="s">
        <v>102</v>
      </c>
      <c r="C21" s="37" t="s">
        <v>103</v>
      </c>
      <c r="D21" s="38" t="s">
        <v>49</v>
      </c>
      <c r="E21" s="39" t="s">
        <v>116</v>
      </c>
      <c r="F21" s="31" t="s">
        <v>37</v>
      </c>
      <c r="G21" s="40" t="s">
        <v>117</v>
      </c>
    </row>
    <row r="22" spans="2:7">
      <c r="B22" s="78"/>
      <c r="C22" s="37" t="s">
        <v>24</v>
      </c>
      <c r="D22" s="38" t="s">
        <v>49</v>
      </c>
      <c r="E22" s="39" t="s">
        <v>116</v>
      </c>
      <c r="F22" s="31" t="s">
        <v>37</v>
      </c>
      <c r="G22" s="40" t="s">
        <v>117</v>
      </c>
    </row>
    <row r="23" spans="2:7">
      <c r="B23" s="78"/>
      <c r="C23" s="37" t="s">
        <v>19</v>
      </c>
      <c r="D23" s="38" t="s">
        <v>125</v>
      </c>
      <c r="E23" s="39" t="s">
        <v>116</v>
      </c>
      <c r="F23" s="31" t="s">
        <v>37</v>
      </c>
      <c r="G23" s="40" t="s">
        <v>117</v>
      </c>
    </row>
    <row r="24" spans="2:7">
      <c r="B24" s="79"/>
      <c r="C24" s="37" t="s">
        <v>92</v>
      </c>
      <c r="D24" s="38" t="s">
        <v>49</v>
      </c>
      <c r="E24" s="39" t="s">
        <v>116</v>
      </c>
      <c r="F24" s="31" t="s">
        <v>118</v>
      </c>
      <c r="G24" s="40" t="s">
        <v>117</v>
      </c>
    </row>
  </sheetData>
  <mergeCells count="5">
    <mergeCell ref="B4:G4"/>
    <mergeCell ref="B8:B11"/>
    <mergeCell ref="B12:B14"/>
    <mergeCell ref="B15:B16"/>
    <mergeCell ref="B21:B24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2:I40"/>
  <sheetViews>
    <sheetView zoomScale="80" zoomScaleNormal="80" workbookViewId="0">
      <selection activeCell="A3" sqref="A3:H20"/>
    </sheetView>
  </sheetViews>
  <sheetFormatPr defaultColWidth="11.42578125" defaultRowHeight="13.9"/>
  <cols>
    <col min="1" max="1" width="8.85546875" customWidth="1"/>
    <col min="2" max="2" width="20.140625" customWidth="1"/>
    <col min="3" max="3" width="26.140625" customWidth="1"/>
    <col min="4" max="4" width="17.42578125" customWidth="1"/>
    <col min="5" max="5" width="8" customWidth="1"/>
    <col min="6" max="6" width="8.5703125" customWidth="1"/>
    <col min="7" max="7" width="12.28515625" customWidth="1"/>
    <col min="8" max="8" width="9.5703125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80" t="s">
        <v>126</v>
      </c>
      <c r="B2" s="80"/>
      <c r="C2" s="80"/>
      <c r="D2" s="80"/>
      <c r="E2" s="80"/>
      <c r="F2" s="80"/>
      <c r="G2" s="80"/>
      <c r="H2" s="80"/>
    </row>
    <row r="3" spans="1:9" ht="33.6" customHeight="1">
      <c r="A3" s="76" t="s">
        <v>127</v>
      </c>
      <c r="B3" s="76" t="s">
        <v>128</v>
      </c>
      <c r="C3" s="76" t="s">
        <v>129</v>
      </c>
      <c r="D3" s="76" t="s">
        <v>130</v>
      </c>
      <c r="E3" s="76"/>
      <c r="F3" s="76" t="s">
        <v>31</v>
      </c>
      <c r="G3" s="22" t="s">
        <v>131</v>
      </c>
      <c r="H3" s="22" t="s">
        <v>132</v>
      </c>
      <c r="I3" s="22" t="s">
        <v>133</v>
      </c>
    </row>
    <row r="4" spans="1:9">
      <c r="A4" s="76"/>
      <c r="B4" s="76"/>
      <c r="C4" s="76"/>
      <c r="D4" s="22" t="s">
        <v>134</v>
      </c>
      <c r="E4" s="22" t="s">
        <v>135</v>
      </c>
      <c r="F4" s="76"/>
      <c r="G4" s="22" t="s">
        <v>136</v>
      </c>
      <c r="H4" s="22" t="s">
        <v>136</v>
      </c>
      <c r="I4" s="22" t="s">
        <v>137</v>
      </c>
    </row>
    <row r="5" spans="1:9" ht="22.9">
      <c r="A5" s="81" t="s">
        <v>138</v>
      </c>
      <c r="B5" s="9" t="s">
        <v>139</v>
      </c>
      <c r="C5" s="11" t="s">
        <v>49</v>
      </c>
      <c r="D5" s="11" t="s">
        <v>140</v>
      </c>
      <c r="E5" s="27">
        <v>1</v>
      </c>
      <c r="F5" s="11" t="s">
        <v>95</v>
      </c>
      <c r="G5" s="29">
        <v>120</v>
      </c>
      <c r="H5" s="29">
        <v>3800</v>
      </c>
      <c r="I5" s="30">
        <f>G5/H5</f>
        <v>3.1578947368421054E-2</v>
      </c>
    </row>
    <row r="6" spans="1:9">
      <c r="A6" s="81"/>
      <c r="B6" s="9" t="s">
        <v>141</v>
      </c>
      <c r="C6" s="11" t="s">
        <v>49</v>
      </c>
      <c r="D6" s="11" t="s">
        <v>140</v>
      </c>
      <c r="E6" s="27">
        <v>1</v>
      </c>
      <c r="F6" s="11" t="s">
        <v>142</v>
      </c>
      <c r="G6" s="29">
        <v>0</v>
      </c>
      <c r="H6" s="29">
        <v>1750</v>
      </c>
      <c r="I6" s="30"/>
    </row>
    <row r="7" spans="1:9" ht="22.9">
      <c r="A7" s="81" t="s">
        <v>143</v>
      </c>
      <c r="B7" s="9" t="s">
        <v>24</v>
      </c>
      <c r="C7" s="11" t="s">
        <v>49</v>
      </c>
      <c r="D7" s="11" t="s">
        <v>144</v>
      </c>
      <c r="E7" s="11" t="s">
        <v>145</v>
      </c>
      <c r="F7" s="11" t="s">
        <v>95</v>
      </c>
      <c r="G7" s="29">
        <v>80</v>
      </c>
      <c r="H7" s="29">
        <v>3000</v>
      </c>
      <c r="I7" s="47">
        <f t="shared" ref="I7:I20" si="0">G7/H7</f>
        <v>2.6666666666666668E-2</v>
      </c>
    </row>
    <row r="8" spans="1:9">
      <c r="A8" s="81"/>
      <c r="B8" s="9" t="s">
        <v>65</v>
      </c>
      <c r="C8" s="11" t="s">
        <v>49</v>
      </c>
      <c r="D8" s="11" t="s">
        <v>140</v>
      </c>
      <c r="E8" s="27">
        <v>1</v>
      </c>
      <c r="F8" s="11" t="s">
        <v>142</v>
      </c>
      <c r="G8" s="29">
        <v>0</v>
      </c>
      <c r="H8" s="29">
        <v>8750</v>
      </c>
      <c r="I8" s="30">
        <f t="shared" si="0"/>
        <v>0</v>
      </c>
    </row>
    <row r="9" spans="1:9">
      <c r="A9" s="81"/>
      <c r="B9" s="9" t="s">
        <v>86</v>
      </c>
      <c r="C9" s="11" t="s">
        <v>34</v>
      </c>
      <c r="D9" s="11" t="s">
        <v>140</v>
      </c>
      <c r="E9" s="27">
        <v>1</v>
      </c>
      <c r="F9" s="11" t="s">
        <v>142</v>
      </c>
      <c r="G9" s="29">
        <v>0</v>
      </c>
      <c r="H9" s="29">
        <v>225</v>
      </c>
      <c r="I9" s="30">
        <f t="shared" si="0"/>
        <v>0</v>
      </c>
    </row>
    <row r="10" spans="1:9" ht="34.15">
      <c r="A10" s="54" t="s">
        <v>146</v>
      </c>
      <c r="B10" s="9" t="s">
        <v>147</v>
      </c>
      <c r="C10" s="11" t="s">
        <v>148</v>
      </c>
      <c r="D10" s="11" t="s">
        <v>149</v>
      </c>
      <c r="E10" s="11" t="s">
        <v>150</v>
      </c>
      <c r="F10" s="11" t="s">
        <v>95</v>
      </c>
      <c r="G10" s="29">
        <v>167</v>
      </c>
      <c r="H10" s="29">
        <v>30000</v>
      </c>
      <c r="I10" s="47">
        <f t="shared" si="0"/>
        <v>5.5666666666666668E-3</v>
      </c>
    </row>
    <row r="11" spans="1:9">
      <c r="A11" s="81" t="s">
        <v>151</v>
      </c>
      <c r="B11" s="9" t="s">
        <v>152</v>
      </c>
      <c r="C11" s="11" t="s">
        <v>153</v>
      </c>
      <c r="D11" s="11" t="s">
        <v>140</v>
      </c>
      <c r="E11" s="27">
        <v>1</v>
      </c>
      <c r="F11" s="11" t="s">
        <v>142</v>
      </c>
      <c r="G11" s="29">
        <v>0</v>
      </c>
      <c r="H11" s="29">
        <v>7000</v>
      </c>
      <c r="I11" s="30">
        <f t="shared" si="0"/>
        <v>0</v>
      </c>
    </row>
    <row r="12" spans="1:9" ht="22.9">
      <c r="A12" s="81"/>
      <c r="B12" s="9" t="s">
        <v>154</v>
      </c>
      <c r="C12" s="11" t="s">
        <v>112</v>
      </c>
      <c r="D12" s="11" t="s">
        <v>155</v>
      </c>
      <c r="E12" s="11" t="s">
        <v>156</v>
      </c>
      <c r="F12" s="11" t="s">
        <v>142</v>
      </c>
      <c r="G12" s="29">
        <v>0</v>
      </c>
      <c r="H12" s="29">
        <v>1433</v>
      </c>
      <c r="I12" s="30">
        <f t="shared" si="0"/>
        <v>0</v>
      </c>
    </row>
    <row r="13" spans="1:9" ht="22.9">
      <c r="A13" s="81" t="s">
        <v>157</v>
      </c>
      <c r="B13" s="9" t="s">
        <v>158</v>
      </c>
      <c r="C13" s="11" t="s">
        <v>49</v>
      </c>
      <c r="D13" s="11" t="s">
        <v>140</v>
      </c>
      <c r="E13" s="27">
        <v>1</v>
      </c>
      <c r="F13" s="11" t="s">
        <v>95</v>
      </c>
      <c r="G13" s="29">
        <v>400</v>
      </c>
      <c r="H13" s="29">
        <v>1600</v>
      </c>
      <c r="I13" s="46">
        <f t="shared" si="0"/>
        <v>0.25</v>
      </c>
    </row>
    <row r="14" spans="1:9">
      <c r="A14" s="81"/>
      <c r="B14" s="9" t="s">
        <v>159</v>
      </c>
      <c r="C14" s="11" t="s">
        <v>49</v>
      </c>
      <c r="D14" s="11" t="s">
        <v>140</v>
      </c>
      <c r="E14" s="27">
        <v>1</v>
      </c>
      <c r="F14" s="11" t="s">
        <v>142</v>
      </c>
      <c r="G14" s="29">
        <v>0</v>
      </c>
      <c r="H14" s="29">
        <v>1253</v>
      </c>
      <c r="I14" s="30">
        <f t="shared" si="0"/>
        <v>0</v>
      </c>
    </row>
    <row r="15" spans="1:9" ht="22.9">
      <c r="A15" s="81" t="s">
        <v>160</v>
      </c>
      <c r="B15" s="9" t="s">
        <v>161</v>
      </c>
      <c r="C15" s="11" t="s">
        <v>49</v>
      </c>
      <c r="D15" s="11" t="s">
        <v>144</v>
      </c>
      <c r="E15" s="27" t="s">
        <v>145</v>
      </c>
      <c r="F15" s="11" t="s">
        <v>95</v>
      </c>
      <c r="G15" s="29">
        <v>200</v>
      </c>
      <c r="H15" s="29">
        <v>3400</v>
      </c>
      <c r="I15" s="46">
        <f t="shared" si="0"/>
        <v>5.8823529411764705E-2</v>
      </c>
    </row>
    <row r="16" spans="1:9" ht="22.9">
      <c r="A16" s="81"/>
      <c r="B16" s="9" t="s">
        <v>162</v>
      </c>
      <c r="C16" s="11" t="s">
        <v>163</v>
      </c>
      <c r="D16" s="11" t="s">
        <v>164</v>
      </c>
      <c r="E16" s="27" t="s">
        <v>165</v>
      </c>
      <c r="F16" s="11" t="s">
        <v>166</v>
      </c>
      <c r="G16" s="29">
        <v>250</v>
      </c>
      <c r="H16" s="29">
        <v>11500</v>
      </c>
      <c r="I16" s="47">
        <f t="shared" si="0"/>
        <v>2.1739130434782608E-2</v>
      </c>
    </row>
    <row r="17" spans="1:9" ht="22.9">
      <c r="A17" s="81"/>
      <c r="B17" s="9" t="s">
        <v>167</v>
      </c>
      <c r="C17" s="11" t="s">
        <v>168</v>
      </c>
      <c r="D17" s="11" t="s">
        <v>144</v>
      </c>
      <c r="E17" s="27" t="s">
        <v>169</v>
      </c>
      <c r="F17" s="31" t="s">
        <v>142</v>
      </c>
      <c r="G17" s="29">
        <v>0</v>
      </c>
      <c r="H17" s="29">
        <v>7500</v>
      </c>
      <c r="I17" s="30">
        <f t="shared" si="0"/>
        <v>0</v>
      </c>
    </row>
    <row r="18" spans="1:9">
      <c r="A18" s="81" t="s">
        <v>170</v>
      </c>
      <c r="B18" s="9" t="s">
        <v>57</v>
      </c>
      <c r="C18" s="11" t="s">
        <v>49</v>
      </c>
      <c r="D18" s="11" t="s">
        <v>140</v>
      </c>
      <c r="E18" s="27">
        <v>1</v>
      </c>
      <c r="F18" s="31" t="s">
        <v>142</v>
      </c>
      <c r="G18" s="29">
        <v>0</v>
      </c>
      <c r="H18" s="29">
        <v>23000</v>
      </c>
      <c r="I18" s="30">
        <f t="shared" si="0"/>
        <v>0</v>
      </c>
    </row>
    <row r="19" spans="1:9" ht="22.9">
      <c r="A19" s="81"/>
      <c r="B19" s="9" t="s">
        <v>53</v>
      </c>
      <c r="C19" s="11" t="s">
        <v>49</v>
      </c>
      <c r="D19" s="11" t="s">
        <v>140</v>
      </c>
      <c r="E19" s="27">
        <v>1</v>
      </c>
      <c r="F19" s="11" t="s">
        <v>95</v>
      </c>
      <c r="G19" s="29">
        <v>140</v>
      </c>
      <c r="H19" s="29">
        <v>700</v>
      </c>
      <c r="I19" s="46">
        <f t="shared" si="0"/>
        <v>0.2</v>
      </c>
    </row>
    <row r="20" spans="1:9" s="21" customFormat="1">
      <c r="A20" s="54" t="s">
        <v>171</v>
      </c>
      <c r="B20" s="9" t="s">
        <v>58</v>
      </c>
      <c r="C20" s="11" t="s">
        <v>59</v>
      </c>
      <c r="D20" s="11" t="s">
        <v>140</v>
      </c>
      <c r="E20" s="27">
        <v>1</v>
      </c>
      <c r="F20" s="31" t="s">
        <v>142</v>
      </c>
      <c r="G20" s="29">
        <v>0</v>
      </c>
      <c r="H20" s="29">
        <v>2850</v>
      </c>
      <c r="I20" s="30">
        <f t="shared" si="0"/>
        <v>0</v>
      </c>
    </row>
    <row r="21" spans="1:9">
      <c r="A21" s="80" t="s">
        <v>172</v>
      </c>
      <c r="B21" s="80"/>
      <c r="C21" s="80"/>
      <c r="D21" s="80"/>
      <c r="E21" s="80"/>
      <c r="F21" s="80"/>
      <c r="G21" s="80"/>
      <c r="H21" s="80"/>
    </row>
    <row r="25" spans="1:9">
      <c r="B25" t="s">
        <v>173</v>
      </c>
      <c r="C25" t="s">
        <v>127</v>
      </c>
    </row>
    <row r="26" spans="1:9" hidden="1">
      <c r="B26" t="s">
        <v>174</v>
      </c>
      <c r="C26" t="s">
        <v>157</v>
      </c>
    </row>
    <row r="27" spans="1:9" hidden="1">
      <c r="B27" t="s">
        <v>175</v>
      </c>
      <c r="C27" t="s">
        <v>138</v>
      </c>
    </row>
    <row r="28" spans="1:9" hidden="1">
      <c r="B28" t="s">
        <v>176</v>
      </c>
      <c r="C28" t="s">
        <v>146</v>
      </c>
    </row>
    <row r="29" spans="1:9" hidden="1">
      <c r="B29" t="s">
        <v>177</v>
      </c>
      <c r="C29" t="s">
        <v>160</v>
      </c>
    </row>
    <row r="30" spans="1:9" hidden="1">
      <c r="B30" t="s">
        <v>178</v>
      </c>
      <c r="C30" t="s">
        <v>160</v>
      </c>
    </row>
    <row r="31" spans="1:9" hidden="1">
      <c r="B31" t="s">
        <v>179</v>
      </c>
      <c r="C31" t="s">
        <v>143</v>
      </c>
    </row>
    <row r="32" spans="1:9" hidden="1">
      <c r="B32" t="s">
        <v>180</v>
      </c>
      <c r="C32" t="s">
        <v>170</v>
      </c>
    </row>
    <row r="33" spans="2:3">
      <c r="B33" t="s">
        <v>181</v>
      </c>
      <c r="C33" t="s">
        <v>171</v>
      </c>
    </row>
    <row r="34" spans="2:3" hidden="1">
      <c r="B34" t="s">
        <v>182</v>
      </c>
      <c r="C34" t="s">
        <v>151</v>
      </c>
    </row>
    <row r="35" spans="2:3" hidden="1">
      <c r="B35" t="s">
        <v>183</v>
      </c>
      <c r="C35" t="s">
        <v>138</v>
      </c>
    </row>
    <row r="36" spans="2:3" hidden="1">
      <c r="B36" t="s">
        <v>184</v>
      </c>
      <c r="C36" t="s">
        <v>157</v>
      </c>
    </row>
    <row r="37" spans="2:3" hidden="1">
      <c r="B37" t="s">
        <v>185</v>
      </c>
      <c r="C37" t="s">
        <v>170</v>
      </c>
    </row>
    <row r="38" spans="2:3" hidden="1">
      <c r="B38" t="s">
        <v>186</v>
      </c>
      <c r="C38" t="s">
        <v>160</v>
      </c>
    </row>
    <row r="39" spans="2:3" hidden="1">
      <c r="B39" t="s">
        <v>187</v>
      </c>
      <c r="C39" t="s">
        <v>143</v>
      </c>
    </row>
    <row r="40" spans="2:3" hidden="1">
      <c r="B40" t="s">
        <v>188</v>
      </c>
      <c r="C40" t="s">
        <v>143</v>
      </c>
    </row>
  </sheetData>
  <autoFilter ref="B25:C40" xr:uid="{00000000-0001-0000-0600-000000000000}">
    <filterColumn colId="1">
      <filters>
        <filter val="10Vf2s1-30"/>
      </filters>
    </filterColumn>
  </autoFilter>
  <mergeCells count="13">
    <mergeCell ref="A3:A4"/>
    <mergeCell ref="D3:E3"/>
    <mergeCell ref="F3:F4"/>
    <mergeCell ref="A2:H2"/>
    <mergeCell ref="A21:H21"/>
    <mergeCell ref="B3:B4"/>
    <mergeCell ref="C3:C4"/>
    <mergeCell ref="A5:A6"/>
    <mergeCell ref="A7:A9"/>
    <mergeCell ref="A13:A14"/>
    <mergeCell ref="A15:A17"/>
    <mergeCell ref="A18:A19"/>
    <mergeCell ref="A11:A12"/>
  </mergeCells>
  <phoneticPr fontId="17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24"/>
  <sheetViews>
    <sheetView topLeftCell="G2" zoomScaleNormal="100" workbookViewId="0">
      <selection activeCell="M5" sqref="M5:M20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 ht="14.45" thickBot="1">
      <c r="B2" s="82" t="s">
        <v>189</v>
      </c>
      <c r="C2" s="83"/>
      <c r="D2" s="83"/>
      <c r="E2" s="83"/>
      <c r="F2" s="83"/>
      <c r="G2" s="83"/>
    </row>
    <row r="3" spans="2:13" ht="28.5" customHeight="1">
      <c r="B3" s="76" t="s">
        <v>127</v>
      </c>
      <c r="C3" s="76" t="s">
        <v>128</v>
      </c>
      <c r="D3" s="76" t="s">
        <v>129</v>
      </c>
      <c r="E3" s="22" t="s">
        <v>190</v>
      </c>
      <c r="F3" s="22" t="s">
        <v>191</v>
      </c>
      <c r="G3" s="22" t="s">
        <v>132</v>
      </c>
      <c r="I3" s="84" t="s">
        <v>128</v>
      </c>
      <c r="J3" s="32" t="s">
        <v>190</v>
      </c>
      <c r="K3" s="32" t="s">
        <v>191</v>
      </c>
      <c r="L3" s="32" t="s">
        <v>132</v>
      </c>
      <c r="M3" s="84" t="s">
        <v>192</v>
      </c>
    </row>
    <row r="4" spans="2:13" ht="15.75" customHeight="1" thickBot="1">
      <c r="B4" s="76"/>
      <c r="C4" s="76"/>
      <c r="D4" s="76"/>
      <c r="E4" s="22" t="s">
        <v>136</v>
      </c>
      <c r="F4" s="22" t="s">
        <v>136</v>
      </c>
      <c r="G4" s="22" t="s">
        <v>136</v>
      </c>
      <c r="I4" s="86"/>
      <c r="J4" s="33" t="s">
        <v>136</v>
      </c>
      <c r="K4" s="33" t="s">
        <v>136</v>
      </c>
      <c r="L4" s="33" t="s">
        <v>136</v>
      </c>
      <c r="M4" s="85"/>
    </row>
    <row r="5" spans="2:13">
      <c r="B5" s="81" t="s">
        <v>138</v>
      </c>
      <c r="C5" s="9" t="s">
        <v>139</v>
      </c>
      <c r="D5" s="11" t="s">
        <v>49</v>
      </c>
      <c r="E5" s="2">
        <v>3000</v>
      </c>
      <c r="F5" s="2">
        <v>7000</v>
      </c>
      <c r="G5" s="2">
        <v>3800</v>
      </c>
      <c r="I5" s="9" t="s">
        <v>139</v>
      </c>
      <c r="J5" s="2">
        <v>3000</v>
      </c>
      <c r="K5" s="2">
        <v>7000</v>
      </c>
      <c r="L5" s="28">
        <v>3800</v>
      </c>
      <c r="M5" s="61">
        <f>K5/J5*100-100</f>
        <v>133.33333333333334</v>
      </c>
    </row>
    <row r="6" spans="2:13">
      <c r="B6" s="81"/>
      <c r="C6" s="9" t="s">
        <v>193</v>
      </c>
      <c r="D6" s="11" t="s">
        <v>49</v>
      </c>
      <c r="E6" s="2">
        <v>700</v>
      </c>
      <c r="F6" s="2">
        <v>1950</v>
      </c>
      <c r="G6" s="2">
        <v>1750</v>
      </c>
      <c r="I6" s="9" t="s">
        <v>193</v>
      </c>
      <c r="J6" s="2">
        <v>700</v>
      </c>
      <c r="K6" s="2">
        <v>1950</v>
      </c>
      <c r="L6" s="28">
        <v>1750</v>
      </c>
      <c r="M6" s="61">
        <f t="shared" ref="M6:M20" si="0">K6/J6*100-100</f>
        <v>178.57142857142856</v>
      </c>
    </row>
    <row r="7" spans="2:13">
      <c r="B7" s="81" t="s">
        <v>143</v>
      </c>
      <c r="C7" s="9" t="s">
        <v>24</v>
      </c>
      <c r="D7" s="11" t="s">
        <v>49</v>
      </c>
      <c r="E7" s="3">
        <v>1800</v>
      </c>
      <c r="F7" s="3">
        <v>4500</v>
      </c>
      <c r="G7" s="2">
        <v>3000</v>
      </c>
      <c r="I7" s="9" t="s">
        <v>24</v>
      </c>
      <c r="J7" s="3">
        <v>1800</v>
      </c>
      <c r="K7" s="3">
        <v>4500</v>
      </c>
      <c r="L7" s="28">
        <v>3000</v>
      </c>
      <c r="M7" s="61">
        <f t="shared" si="0"/>
        <v>150</v>
      </c>
    </row>
    <row r="8" spans="2:13">
      <c r="B8" s="81"/>
      <c r="C8" s="9" t="s">
        <v>194</v>
      </c>
      <c r="D8" s="11" t="s">
        <v>49</v>
      </c>
      <c r="E8" s="2">
        <v>6000</v>
      </c>
      <c r="F8" s="2">
        <v>10750</v>
      </c>
      <c r="G8" s="2">
        <v>8750</v>
      </c>
      <c r="I8" s="9" t="s">
        <v>194</v>
      </c>
      <c r="J8" s="2">
        <v>6000</v>
      </c>
      <c r="K8" s="2">
        <v>10750</v>
      </c>
      <c r="L8" s="28">
        <v>8750</v>
      </c>
      <c r="M8" s="61">
        <f t="shared" si="0"/>
        <v>79.166666666666686</v>
      </c>
    </row>
    <row r="9" spans="2:13">
      <c r="B9" s="81"/>
      <c r="C9" s="9" t="s">
        <v>86</v>
      </c>
      <c r="D9" s="11" t="s">
        <v>34</v>
      </c>
      <c r="E9" s="57">
        <v>1299</v>
      </c>
      <c r="F9" s="2">
        <v>1750</v>
      </c>
      <c r="G9" s="2">
        <v>225</v>
      </c>
      <c r="I9" s="9" t="s">
        <v>86</v>
      </c>
      <c r="J9" s="2">
        <v>1299</v>
      </c>
      <c r="K9" s="2">
        <v>1750</v>
      </c>
      <c r="L9" s="28">
        <v>250</v>
      </c>
      <c r="M9" s="61">
        <f t="shared" si="0"/>
        <v>34.719014626635868</v>
      </c>
    </row>
    <row r="10" spans="2:13">
      <c r="B10" s="54" t="s">
        <v>146</v>
      </c>
      <c r="C10" s="9" t="s">
        <v>147</v>
      </c>
      <c r="D10" s="11" t="s">
        <v>148</v>
      </c>
      <c r="E10" s="2">
        <v>23000</v>
      </c>
      <c r="F10" s="18">
        <v>36000</v>
      </c>
      <c r="G10" s="2">
        <v>30000</v>
      </c>
      <c r="I10" s="9" t="s">
        <v>147</v>
      </c>
      <c r="J10" s="2">
        <v>23000</v>
      </c>
      <c r="K10" s="18">
        <v>36000</v>
      </c>
      <c r="L10" s="28">
        <v>30000</v>
      </c>
      <c r="M10" s="61">
        <f t="shared" si="0"/>
        <v>56.521739130434781</v>
      </c>
    </row>
    <row r="11" spans="2:13">
      <c r="B11" s="81" t="s">
        <v>151</v>
      </c>
      <c r="C11" s="9" t="s">
        <v>152</v>
      </c>
      <c r="D11" s="11" t="s">
        <v>44</v>
      </c>
      <c r="E11" s="2">
        <v>5167</v>
      </c>
      <c r="F11" s="18">
        <v>7667</v>
      </c>
      <c r="G11" s="2">
        <v>7000</v>
      </c>
      <c r="I11" s="9" t="s">
        <v>152</v>
      </c>
      <c r="J11" s="2">
        <v>5167</v>
      </c>
      <c r="K11" s="18">
        <v>7667</v>
      </c>
      <c r="L11" s="28">
        <v>7000</v>
      </c>
      <c r="M11" s="61">
        <f t="shared" si="0"/>
        <v>48.383975227404676</v>
      </c>
    </row>
    <row r="12" spans="2:13">
      <c r="B12" s="81"/>
      <c r="C12" s="9" t="s">
        <v>154</v>
      </c>
      <c r="D12" s="11" t="s">
        <v>112</v>
      </c>
      <c r="E12" s="2">
        <v>933</v>
      </c>
      <c r="F12" s="2">
        <v>2000</v>
      </c>
      <c r="G12" s="2">
        <v>1433</v>
      </c>
      <c r="I12" s="9" t="s">
        <v>154</v>
      </c>
      <c r="J12" s="24">
        <v>933</v>
      </c>
      <c r="K12" s="24">
        <v>2000</v>
      </c>
      <c r="L12" s="28">
        <v>1433</v>
      </c>
      <c r="M12" s="61">
        <f t="shared" si="0"/>
        <v>114.36227224008576</v>
      </c>
    </row>
    <row r="13" spans="2:13">
      <c r="B13" s="81" t="s">
        <v>157</v>
      </c>
      <c r="C13" s="9" t="s">
        <v>195</v>
      </c>
      <c r="D13" s="11" t="s">
        <v>49</v>
      </c>
      <c r="E13" s="2">
        <v>800</v>
      </c>
      <c r="F13" s="2">
        <v>3000</v>
      </c>
      <c r="G13" s="2">
        <v>1600</v>
      </c>
      <c r="I13" s="9" t="s">
        <v>195</v>
      </c>
      <c r="J13" s="24">
        <v>800</v>
      </c>
      <c r="K13" s="24">
        <v>3000</v>
      </c>
      <c r="L13" s="28">
        <v>1600</v>
      </c>
      <c r="M13" s="61">
        <f t="shared" si="0"/>
        <v>275</v>
      </c>
    </row>
    <row r="14" spans="2:13">
      <c r="B14" s="81"/>
      <c r="C14" s="9" t="s">
        <v>196</v>
      </c>
      <c r="D14" s="11" t="s">
        <v>49</v>
      </c>
      <c r="E14" s="2">
        <v>400</v>
      </c>
      <c r="F14" s="2">
        <v>2000</v>
      </c>
      <c r="G14" s="2">
        <v>1253</v>
      </c>
      <c r="I14" s="9" t="s">
        <v>196</v>
      </c>
      <c r="J14" s="24">
        <v>400</v>
      </c>
      <c r="K14" s="24">
        <v>2000</v>
      </c>
      <c r="L14" s="28">
        <v>1253</v>
      </c>
      <c r="M14" s="62">
        <f t="shared" si="0"/>
        <v>400</v>
      </c>
    </row>
    <row r="15" spans="2:13">
      <c r="B15" s="81" t="s">
        <v>160</v>
      </c>
      <c r="C15" s="9" t="s">
        <v>197</v>
      </c>
      <c r="D15" s="11" t="s">
        <v>49</v>
      </c>
      <c r="E15" s="2">
        <v>3000</v>
      </c>
      <c r="F15" s="2">
        <v>3800</v>
      </c>
      <c r="G15" s="2">
        <v>3400</v>
      </c>
      <c r="I15" s="9" t="s">
        <v>197</v>
      </c>
      <c r="J15" s="24">
        <v>3000</v>
      </c>
      <c r="K15" s="24">
        <v>3800</v>
      </c>
      <c r="L15" s="28">
        <v>3400</v>
      </c>
      <c r="M15" s="63">
        <f t="shared" si="0"/>
        <v>26.666666666666657</v>
      </c>
    </row>
    <row r="16" spans="2:13">
      <c r="B16" s="81"/>
      <c r="C16" s="9" t="s">
        <v>198</v>
      </c>
      <c r="D16" s="11" t="s">
        <v>163</v>
      </c>
      <c r="E16" s="2">
        <v>9000</v>
      </c>
      <c r="F16" s="2">
        <v>13000</v>
      </c>
      <c r="G16" s="2">
        <v>11500</v>
      </c>
      <c r="I16" s="9" t="s">
        <v>198</v>
      </c>
      <c r="J16" s="24">
        <v>9000</v>
      </c>
      <c r="K16" s="24">
        <v>13000</v>
      </c>
      <c r="L16" s="28">
        <v>11500</v>
      </c>
      <c r="M16" s="63">
        <f t="shared" si="0"/>
        <v>44.444444444444429</v>
      </c>
    </row>
    <row r="17" spans="2:13">
      <c r="B17" s="81"/>
      <c r="C17" s="9" t="s">
        <v>199</v>
      </c>
      <c r="D17" s="11" t="s">
        <v>44</v>
      </c>
      <c r="E17" s="2">
        <v>6667</v>
      </c>
      <c r="F17" s="2">
        <v>8333</v>
      </c>
      <c r="G17" s="2">
        <v>7500</v>
      </c>
      <c r="I17" s="9" t="s">
        <v>199</v>
      </c>
      <c r="J17" s="24">
        <v>6667</v>
      </c>
      <c r="K17" s="24">
        <v>8333</v>
      </c>
      <c r="L17" s="28">
        <v>7500</v>
      </c>
      <c r="M17" s="63">
        <f t="shared" si="0"/>
        <v>24.988750562471878</v>
      </c>
    </row>
    <row r="18" spans="2:13">
      <c r="B18" s="81" t="s">
        <v>170</v>
      </c>
      <c r="C18" s="9" t="s">
        <v>57</v>
      </c>
      <c r="D18" s="11" t="s">
        <v>49</v>
      </c>
      <c r="E18" s="2">
        <v>5000</v>
      </c>
      <c r="F18" s="2">
        <v>30000</v>
      </c>
      <c r="G18" s="2">
        <v>23000</v>
      </c>
      <c r="I18" s="9" t="s">
        <v>57</v>
      </c>
      <c r="J18" s="25">
        <v>5000</v>
      </c>
      <c r="K18" s="26">
        <v>30000</v>
      </c>
      <c r="L18" s="28">
        <v>23000</v>
      </c>
      <c r="M18" s="62">
        <f t="shared" si="0"/>
        <v>500</v>
      </c>
    </row>
    <row r="19" spans="2:13">
      <c r="B19" s="81"/>
      <c r="C19" s="9" t="s">
        <v>53</v>
      </c>
      <c r="D19" s="11" t="s">
        <v>49</v>
      </c>
      <c r="E19" s="2">
        <v>400</v>
      </c>
      <c r="F19" s="2">
        <v>2000</v>
      </c>
      <c r="G19" s="2">
        <v>700</v>
      </c>
      <c r="I19" s="9" t="s">
        <v>53</v>
      </c>
      <c r="J19" s="25">
        <v>400</v>
      </c>
      <c r="K19" s="26">
        <v>2000</v>
      </c>
      <c r="L19" s="28">
        <v>700</v>
      </c>
      <c r="M19" s="62">
        <f t="shared" si="0"/>
        <v>400</v>
      </c>
    </row>
    <row r="20" spans="2:13">
      <c r="B20" s="54" t="s">
        <v>171</v>
      </c>
      <c r="C20" s="9" t="s">
        <v>58</v>
      </c>
      <c r="D20" s="11" t="s">
        <v>59</v>
      </c>
      <c r="E20" s="2">
        <v>2000</v>
      </c>
      <c r="F20" s="2">
        <v>3000</v>
      </c>
      <c r="G20" s="2">
        <v>2850</v>
      </c>
      <c r="I20" s="9" t="s">
        <v>58</v>
      </c>
      <c r="J20" s="25">
        <v>2000</v>
      </c>
      <c r="K20" s="26">
        <v>3000</v>
      </c>
      <c r="L20" s="28">
        <v>2850</v>
      </c>
      <c r="M20" s="61">
        <f t="shared" si="0"/>
        <v>50</v>
      </c>
    </row>
    <row r="24" spans="2:13">
      <c r="B24" s="58"/>
      <c r="C24" s="59" t="s">
        <v>200</v>
      </c>
    </row>
  </sheetData>
  <mergeCells count="12">
    <mergeCell ref="B18:B19"/>
    <mergeCell ref="B5:B6"/>
    <mergeCell ref="B7:B9"/>
    <mergeCell ref="B11:B12"/>
    <mergeCell ref="B13:B14"/>
    <mergeCell ref="B15:B17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40"/>
  <sheetViews>
    <sheetView topLeftCell="C21" zoomScaleNormal="100" workbookViewId="0">
      <selection activeCell="A22" sqref="A22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9">
      <c r="A2" s="12" t="s">
        <v>201</v>
      </c>
      <c r="B2" s="10">
        <v>2019</v>
      </c>
      <c r="C2" s="10">
        <v>2020</v>
      </c>
      <c r="D2" s="10">
        <v>2021</v>
      </c>
      <c r="E2" s="10">
        <v>2022</v>
      </c>
      <c r="F2" s="10">
        <v>2023</v>
      </c>
      <c r="G2" s="10" t="s">
        <v>202</v>
      </c>
      <c r="H2" s="10" t="s">
        <v>203</v>
      </c>
    </row>
    <row r="3" spans="1:9">
      <c r="A3" s="43" t="s">
        <v>193</v>
      </c>
      <c r="B3" s="5">
        <v>1108.916666666667</v>
      </c>
      <c r="C3" s="5">
        <v>1138.083333333333</v>
      </c>
      <c r="D3" s="5">
        <v>1446.333333333333</v>
      </c>
      <c r="E3" s="5">
        <v>1925.083333333333</v>
      </c>
      <c r="F3" s="5">
        <v>1866.166666666667</v>
      </c>
      <c r="G3" s="5">
        <f t="shared" ref="G3" si="0">AVERAGE(B3:F3)</f>
        <v>1496.9166666666665</v>
      </c>
      <c r="H3" s="5">
        <f t="shared" ref="H3:H12" si="1">AVERAGE(B3:F3)</f>
        <v>1496.9166666666665</v>
      </c>
      <c r="I3" s="19"/>
    </row>
    <row r="4" spans="1:9">
      <c r="A4" s="41" t="s">
        <v>204</v>
      </c>
      <c r="B4" s="5">
        <v>1148.9790925622999</v>
      </c>
      <c r="C4" s="5">
        <v>682.26530228458751</v>
      </c>
      <c r="D4" s="5">
        <v>808.87234924357517</v>
      </c>
      <c r="E4" s="5">
        <v>2130.0406703374538</v>
      </c>
      <c r="F4" s="5">
        <v>1724.931740879548</v>
      </c>
      <c r="G4" s="5">
        <f t="shared" ref="G4" si="2">AVERAGE(B4:F4)</f>
        <v>1299.0178310614929</v>
      </c>
      <c r="H4" s="5">
        <f t="shared" si="1"/>
        <v>1299.0178310614929</v>
      </c>
      <c r="I4" s="19"/>
    </row>
    <row r="5" spans="1:9">
      <c r="A5" s="44" t="s">
        <v>205</v>
      </c>
      <c r="B5" s="5">
        <v>911.32078040417082</v>
      </c>
      <c r="C5" s="5">
        <v>1109.301686280503</v>
      </c>
      <c r="D5" s="5">
        <v>980.96574920648538</v>
      </c>
      <c r="E5" s="5">
        <v>1236.403991860315</v>
      </c>
      <c r="F5" s="5">
        <v>1434.5304057143589</v>
      </c>
      <c r="G5" s="5">
        <f t="shared" ref="G5" si="3">AVERAGE(B5:F5)</f>
        <v>1134.5045226931666</v>
      </c>
      <c r="H5" s="5">
        <f>AVERAGE(B5:F5)</f>
        <v>1134.5045226931666</v>
      </c>
      <c r="I5" s="19"/>
    </row>
    <row r="6" spans="1:9">
      <c r="A6" s="41" t="s">
        <v>58</v>
      </c>
      <c r="B6" s="5">
        <v>3585.188373762564</v>
      </c>
      <c r="C6" s="5">
        <v>4125.393939393939</v>
      </c>
      <c r="D6" s="5">
        <v>3365.916666666667</v>
      </c>
      <c r="E6" s="5">
        <v>3529.914569021606</v>
      </c>
      <c r="F6" s="5">
        <v>4105.1358045212764</v>
      </c>
      <c r="G6" s="5">
        <f t="shared" ref="G6" si="4">AVERAGE(B6:F6)</f>
        <v>3742.3098706732103</v>
      </c>
      <c r="H6" s="5">
        <f>AVERAGE(B6:F6)</f>
        <v>3742.3098706732103</v>
      </c>
      <c r="I6" s="19"/>
    </row>
    <row r="7" spans="1:9">
      <c r="A7" s="42" t="s">
        <v>206</v>
      </c>
      <c r="B7" s="5">
        <v>6578</v>
      </c>
      <c r="C7" s="5">
        <v>8083</v>
      </c>
      <c r="D7" s="5">
        <v>7795</v>
      </c>
      <c r="E7" s="5">
        <v>8802</v>
      </c>
      <c r="F7" s="5">
        <v>11985</v>
      </c>
      <c r="G7" s="5">
        <v>8649</v>
      </c>
      <c r="H7" s="5">
        <f>AVERAGE(B7:F7)</f>
        <v>8648.6</v>
      </c>
      <c r="I7" s="19"/>
    </row>
    <row r="8" spans="1:9">
      <c r="A8" s="41" t="s">
        <v>196</v>
      </c>
      <c r="B8" s="5">
        <v>2217.304749850397</v>
      </c>
      <c r="C8" s="5">
        <v>2200.59609904228</v>
      </c>
      <c r="D8" s="5">
        <v>1198.6112911403779</v>
      </c>
      <c r="E8" s="5">
        <v>1945.7709947288899</v>
      </c>
      <c r="F8" s="5">
        <v>3577.8353252032521</v>
      </c>
      <c r="G8" s="5">
        <f t="shared" ref="G8" si="5">AVERAGE(B8:F8)</f>
        <v>2228.0236919930394</v>
      </c>
      <c r="H8" s="5">
        <f>AVERAGE(B8:F8)</f>
        <v>2228.0236919930394</v>
      </c>
      <c r="I8" s="19"/>
    </row>
    <row r="9" spans="1:9">
      <c r="A9" s="41" t="s">
        <v>197</v>
      </c>
      <c r="B9" s="5">
        <v>2465.6854107172849</v>
      </c>
      <c r="C9" s="5">
        <v>3047.6083725305739</v>
      </c>
      <c r="D9" s="5">
        <v>2357.1981381200699</v>
      </c>
      <c r="E9" s="5">
        <v>3217.3048968129842</v>
      </c>
      <c r="F9" s="5">
        <v>3573.796602696284</v>
      </c>
      <c r="G9" s="5">
        <f t="shared" ref="G9" si="6">AVERAGE(B9:F9)</f>
        <v>2932.3186841754391</v>
      </c>
      <c r="H9" s="5">
        <f>AVERAGE(B9:F9)</f>
        <v>2932.3186841754391</v>
      </c>
      <c r="I9" s="19"/>
    </row>
    <row r="10" spans="1:9">
      <c r="A10" s="42" t="s">
        <v>207</v>
      </c>
      <c r="B10" s="5">
        <v>10017</v>
      </c>
      <c r="C10" s="5">
        <v>12187</v>
      </c>
      <c r="D10" s="5">
        <v>12000</v>
      </c>
      <c r="E10" s="5">
        <v>38900</v>
      </c>
      <c r="F10" s="5">
        <v>30000</v>
      </c>
      <c r="G10" s="5">
        <v>20621</v>
      </c>
      <c r="H10" s="5">
        <f t="shared" si="1"/>
        <v>20620.8</v>
      </c>
      <c r="I10" s="19"/>
    </row>
    <row r="11" spans="1:9">
      <c r="A11" s="42" t="s">
        <v>208</v>
      </c>
      <c r="B11" s="5">
        <v>4383.916666666667</v>
      </c>
      <c r="C11" s="5">
        <v>4667.416666666667</v>
      </c>
      <c r="D11" s="5">
        <v>6470.166666666667</v>
      </c>
      <c r="E11" s="5">
        <v>8027.166666666667</v>
      </c>
      <c r="F11" s="5">
        <v>7834.25</v>
      </c>
      <c r="G11" s="5">
        <v>6277</v>
      </c>
      <c r="H11" s="5">
        <f t="shared" si="1"/>
        <v>6276.5833333333339</v>
      </c>
      <c r="I11" s="19"/>
    </row>
    <row r="12" spans="1:9">
      <c r="A12" s="41" t="s">
        <v>154</v>
      </c>
      <c r="B12" s="5">
        <v>1004.131423865645</v>
      </c>
      <c r="C12" s="5">
        <v>1125.1735960268757</v>
      </c>
      <c r="D12" s="5">
        <v>1177.0520510360373</v>
      </c>
      <c r="E12" s="5">
        <v>1653.3370740162945</v>
      </c>
      <c r="F12" s="5">
        <v>2018.7077293321781</v>
      </c>
      <c r="G12" s="5">
        <v>1395.6803748554062</v>
      </c>
      <c r="H12" s="5">
        <f t="shared" si="1"/>
        <v>1395.6803748554062</v>
      </c>
      <c r="I12" s="19"/>
    </row>
    <row r="13" spans="1:9">
      <c r="A13" s="42" t="s">
        <v>209</v>
      </c>
      <c r="B13" s="5">
        <v>6411</v>
      </c>
      <c r="C13" s="5">
        <v>6628.5</v>
      </c>
      <c r="D13" s="5">
        <v>8406.9166666666661</v>
      </c>
      <c r="E13" s="5">
        <v>9786</v>
      </c>
      <c r="F13" s="5">
        <v>11087</v>
      </c>
      <c r="G13" s="5">
        <v>8464</v>
      </c>
      <c r="H13" s="5">
        <f>AVERAGE(B13:F13)</f>
        <v>8463.8833333333332</v>
      </c>
      <c r="I13" s="19"/>
    </row>
    <row r="14" spans="1:9">
      <c r="A14" s="42" t="s">
        <v>210</v>
      </c>
      <c r="B14" s="5">
        <v>5174</v>
      </c>
      <c r="C14" s="5">
        <v>5481</v>
      </c>
      <c r="D14" s="5">
        <v>7564</v>
      </c>
      <c r="E14" s="5">
        <v>8609</v>
      </c>
      <c r="F14" s="5">
        <v>9687</v>
      </c>
      <c r="G14" s="5">
        <v>7303</v>
      </c>
      <c r="H14" s="5">
        <f>AVERAGE(B14:F14)</f>
        <v>7303</v>
      </c>
      <c r="I14" s="19"/>
    </row>
    <row r="15" spans="1:9">
      <c r="I15" s="19"/>
    </row>
    <row r="16" spans="1:9">
      <c r="I16" s="19"/>
    </row>
    <row r="17" spans="1:9">
      <c r="I17" s="19"/>
    </row>
    <row r="18" spans="1:9" ht="14.45" thickBot="1">
      <c r="A18" s="7"/>
      <c r="B18" s="7"/>
      <c r="C18" s="7"/>
      <c r="D18" s="7"/>
      <c r="E18" s="7"/>
      <c r="F18" s="7"/>
      <c r="G18" s="7"/>
      <c r="H18" s="7"/>
    </row>
    <row r="19" spans="1:9">
      <c r="A19" s="16" t="s">
        <v>211</v>
      </c>
      <c r="B19" s="7"/>
      <c r="C19" s="7"/>
      <c r="D19" s="7"/>
      <c r="E19" s="7"/>
      <c r="F19" s="7"/>
      <c r="G19" s="7"/>
      <c r="H19" s="7"/>
    </row>
    <row r="20" spans="1:9">
      <c r="A20" s="17" t="s">
        <v>212</v>
      </c>
      <c r="B20" s="48" t="s">
        <v>213</v>
      </c>
      <c r="C20" s="7"/>
      <c r="D20" s="7"/>
      <c r="E20" s="7"/>
      <c r="F20" s="7"/>
      <c r="G20" s="7"/>
      <c r="H20" s="7"/>
    </row>
    <row r="21" spans="1:9">
      <c r="A21" s="14" t="s">
        <v>214</v>
      </c>
      <c r="C21" s="7"/>
      <c r="D21" s="7"/>
      <c r="E21" s="7"/>
      <c r="F21" s="7"/>
      <c r="G21" s="7"/>
      <c r="H21" s="7"/>
    </row>
    <row r="22" spans="1:9" ht="57.6" thickBot="1">
      <c r="A22" s="15" t="s">
        <v>215</v>
      </c>
      <c r="C22" s="7"/>
      <c r="D22" s="7"/>
      <c r="E22" s="7"/>
      <c r="F22" s="7"/>
      <c r="G22" s="7"/>
      <c r="H22" s="7"/>
    </row>
    <row r="23" spans="1:9">
      <c r="C23" s="7"/>
      <c r="D23" s="7"/>
      <c r="E23" s="7"/>
      <c r="F23" s="7"/>
      <c r="G23" s="7"/>
      <c r="H23" s="7"/>
    </row>
    <row r="24" spans="1:9">
      <c r="C24" s="7"/>
      <c r="D24" s="7"/>
      <c r="E24" s="7"/>
      <c r="F24" s="7"/>
      <c r="G24" s="7"/>
      <c r="H24" s="7"/>
    </row>
    <row r="25" spans="1:9">
      <c r="C25" s="7"/>
      <c r="D25" s="7"/>
      <c r="E25" s="7"/>
      <c r="F25" s="7"/>
      <c r="G25" s="7"/>
      <c r="H25" s="7"/>
    </row>
    <row r="28" spans="1:9">
      <c r="A28" s="10" t="s">
        <v>128</v>
      </c>
      <c r="B28" s="10" t="s">
        <v>202</v>
      </c>
    </row>
    <row r="29" spans="1:9">
      <c r="A29" s="44" t="s">
        <v>53</v>
      </c>
      <c r="B29" s="5">
        <v>1134.5045226931666</v>
      </c>
    </row>
    <row r="30" spans="1:9">
      <c r="A30" s="41" t="s">
        <v>204</v>
      </c>
      <c r="B30" s="5">
        <v>1299.0178310614929</v>
      </c>
    </row>
    <row r="31" spans="1:9">
      <c r="A31" s="43" t="s">
        <v>216</v>
      </c>
      <c r="B31" s="5">
        <v>1496.9166666666665</v>
      </c>
    </row>
    <row r="32" spans="1:9">
      <c r="A32" s="41" t="s">
        <v>196</v>
      </c>
      <c r="B32" s="5">
        <v>2228.0236919930394</v>
      </c>
    </row>
    <row r="33" spans="1:2">
      <c r="A33" s="41" t="s">
        <v>197</v>
      </c>
      <c r="B33" s="5">
        <v>2932.3186841754391</v>
      </c>
    </row>
    <row r="34" spans="1:2">
      <c r="A34" s="41" t="s">
        <v>58</v>
      </c>
      <c r="B34" s="5">
        <v>3742.3098706732103</v>
      </c>
    </row>
    <row r="35" spans="1:2">
      <c r="A35" s="42" t="s">
        <v>57</v>
      </c>
      <c r="B35" s="5">
        <v>8649</v>
      </c>
    </row>
    <row r="36" spans="1:2">
      <c r="A36" s="42" t="s">
        <v>147</v>
      </c>
      <c r="B36" s="5">
        <v>20621</v>
      </c>
    </row>
    <row r="37" spans="1:2">
      <c r="A37" s="42" t="s">
        <v>198</v>
      </c>
      <c r="B37" s="5">
        <v>8464</v>
      </c>
    </row>
    <row r="38" spans="1:2">
      <c r="A38" s="42" t="s">
        <v>199</v>
      </c>
      <c r="B38" s="5">
        <v>7303</v>
      </c>
    </row>
    <row r="39" spans="1:2">
      <c r="A39" s="42" t="s">
        <v>152</v>
      </c>
      <c r="B39" s="5">
        <v>6277</v>
      </c>
    </row>
    <row r="40" spans="1:2">
      <c r="A40" s="41" t="s">
        <v>154</v>
      </c>
      <c r="B40" s="5">
        <v>1395.6803748554062</v>
      </c>
    </row>
  </sheetData>
  <sortState xmlns:xlrd2="http://schemas.microsoft.com/office/spreadsheetml/2017/richdata2" ref="A40:B44">
    <sortCondition descending="1" ref="B40:B44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S39"/>
  <sheetViews>
    <sheetView tabSelected="1" topLeftCell="F1" zoomScale="90" zoomScaleNormal="90" workbookViewId="0">
      <selection activeCell="G21" sqref="G21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4" t="s">
        <v>201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" t="s">
        <v>202</v>
      </c>
    </row>
    <row r="3" spans="2:8">
      <c r="B3" s="43" t="s">
        <v>193</v>
      </c>
      <c r="C3" s="5">
        <v>1108.916666666667</v>
      </c>
      <c r="D3" s="5">
        <v>1138.083333333333</v>
      </c>
      <c r="E3" s="5">
        <v>1446.333333333333</v>
      </c>
      <c r="F3" s="5">
        <v>1925.083333333333</v>
      </c>
      <c r="G3" s="5">
        <v>1866.166666666667</v>
      </c>
      <c r="H3" s="5">
        <f t="shared" ref="H3:H6" si="0">AVERAGE(C3:G3)</f>
        <v>1496.9166666666665</v>
      </c>
    </row>
    <row r="4" spans="2:8">
      <c r="B4" s="41" t="s">
        <v>204</v>
      </c>
      <c r="C4" s="5">
        <v>1148.9790925622999</v>
      </c>
      <c r="D4" s="5">
        <v>682.26530228458751</v>
      </c>
      <c r="E4" s="5">
        <v>808.87234924357517</v>
      </c>
      <c r="F4" s="5">
        <v>2130.0406703374538</v>
      </c>
      <c r="G4" s="5">
        <v>1724.931740879548</v>
      </c>
      <c r="H4" s="5">
        <f t="shared" si="0"/>
        <v>1299.0178310614929</v>
      </c>
    </row>
    <row r="5" spans="2:8">
      <c r="B5" s="44" t="s">
        <v>205</v>
      </c>
      <c r="C5" s="5">
        <v>911.32078040417082</v>
      </c>
      <c r="D5" s="5">
        <v>1109.301686280503</v>
      </c>
      <c r="E5" s="5">
        <v>980.96574920648538</v>
      </c>
      <c r="F5" s="5">
        <v>1236.403991860315</v>
      </c>
      <c r="G5" s="5">
        <v>1434.5304057143589</v>
      </c>
      <c r="H5" s="5">
        <f t="shared" si="0"/>
        <v>1134.5045226931666</v>
      </c>
    </row>
    <row r="6" spans="2:8">
      <c r="B6" s="41" t="s">
        <v>58</v>
      </c>
      <c r="C6" s="5">
        <v>3585.188373762564</v>
      </c>
      <c r="D6" s="5">
        <v>4125.393939393939</v>
      </c>
      <c r="E6" s="5">
        <v>3365.916666666667</v>
      </c>
      <c r="F6" s="5">
        <v>3529.914569021606</v>
      </c>
      <c r="G6" s="5">
        <v>4105.1358045212764</v>
      </c>
      <c r="H6" s="5">
        <f t="shared" si="0"/>
        <v>3742.3098706732103</v>
      </c>
    </row>
    <row r="7" spans="2:8">
      <c r="B7" s="42" t="s">
        <v>206</v>
      </c>
      <c r="C7" s="5">
        <v>6578</v>
      </c>
      <c r="D7" s="5">
        <v>8083</v>
      </c>
      <c r="E7" s="5">
        <v>7795</v>
      </c>
      <c r="F7" s="5">
        <v>8802</v>
      </c>
      <c r="G7" s="5">
        <v>11985</v>
      </c>
      <c r="H7" s="5">
        <v>8649</v>
      </c>
    </row>
    <row r="8" spans="2:8">
      <c r="B8" s="41" t="s">
        <v>196</v>
      </c>
      <c r="C8" s="5">
        <v>2217.304749850397</v>
      </c>
      <c r="D8" s="5">
        <v>2200.59609904228</v>
      </c>
      <c r="E8" s="5">
        <v>1198.6112911403779</v>
      </c>
      <c r="F8" s="5">
        <v>1945.7709947288899</v>
      </c>
      <c r="G8" s="5">
        <v>3577.8353252032521</v>
      </c>
      <c r="H8" s="5">
        <f t="shared" ref="H8:H9" si="1">AVERAGE(C8:G8)</f>
        <v>2228.0236919930394</v>
      </c>
    </row>
    <row r="9" spans="2:8">
      <c r="B9" s="41" t="s">
        <v>197</v>
      </c>
      <c r="C9" s="5">
        <v>2465.6854107172849</v>
      </c>
      <c r="D9" s="5">
        <v>3047.6083725305739</v>
      </c>
      <c r="E9" s="5">
        <v>2357.1981381200699</v>
      </c>
      <c r="F9" s="5">
        <v>3217.3048968129842</v>
      </c>
      <c r="G9" s="5">
        <v>3573.796602696284</v>
      </c>
      <c r="H9" s="5">
        <f t="shared" si="1"/>
        <v>2932.3186841754391</v>
      </c>
    </row>
    <row r="10" spans="2:8">
      <c r="B10" s="42" t="s">
        <v>207</v>
      </c>
      <c r="C10" s="5">
        <v>10017</v>
      </c>
      <c r="D10" s="5">
        <v>12187</v>
      </c>
      <c r="E10" s="5">
        <v>12000</v>
      </c>
      <c r="F10" s="5">
        <v>38900</v>
      </c>
      <c r="G10" s="5">
        <v>30000</v>
      </c>
      <c r="H10" s="5">
        <v>20621</v>
      </c>
    </row>
    <row r="11" spans="2:8">
      <c r="B11" s="42" t="s">
        <v>208</v>
      </c>
      <c r="C11" s="5">
        <v>4383.916666666667</v>
      </c>
      <c r="D11" s="5">
        <v>4667.416666666667</v>
      </c>
      <c r="E11" s="5">
        <v>6470.166666666667</v>
      </c>
      <c r="F11" s="5">
        <v>8027.166666666667</v>
      </c>
      <c r="G11" s="5">
        <v>7834.25</v>
      </c>
      <c r="H11" s="5">
        <v>6277</v>
      </c>
    </row>
    <row r="12" spans="2:8">
      <c r="B12" s="41" t="s">
        <v>154</v>
      </c>
      <c r="C12" s="5">
        <v>1004.131423865645</v>
      </c>
      <c r="D12" s="5">
        <v>1125.1735960268757</v>
      </c>
      <c r="E12" s="5">
        <v>1177.0520510360373</v>
      </c>
      <c r="F12" s="5">
        <v>1653.3370740162945</v>
      </c>
      <c r="G12" s="5">
        <v>2018.7077293321781</v>
      </c>
      <c r="H12" s="5">
        <v>1395.6803748554062</v>
      </c>
    </row>
    <row r="13" spans="2:8">
      <c r="B13" s="42" t="s">
        <v>209</v>
      </c>
      <c r="C13" s="5">
        <v>6411</v>
      </c>
      <c r="D13" s="5">
        <v>6628.5</v>
      </c>
      <c r="E13" s="5">
        <v>8406.9166666666661</v>
      </c>
      <c r="F13" s="5">
        <v>9786</v>
      </c>
      <c r="G13" s="5">
        <v>11087</v>
      </c>
      <c r="H13" s="5">
        <v>8464</v>
      </c>
    </row>
    <row r="14" spans="2:8">
      <c r="B14" s="42" t="s">
        <v>210</v>
      </c>
      <c r="C14" s="5">
        <v>5174</v>
      </c>
      <c r="D14" s="5">
        <v>5481</v>
      </c>
      <c r="E14" s="5">
        <v>7564</v>
      </c>
      <c r="F14" s="5">
        <v>8609</v>
      </c>
      <c r="G14" s="5">
        <v>9687</v>
      </c>
      <c r="H14" s="5">
        <v>7303</v>
      </c>
    </row>
    <row r="15" spans="2:8">
      <c r="B15" s="7"/>
      <c r="C15" s="7"/>
      <c r="D15" s="7"/>
      <c r="E15" s="8"/>
      <c r="H15" s="8"/>
    </row>
    <row r="16" spans="2:8">
      <c r="B16" s="7"/>
      <c r="C16" s="7"/>
      <c r="D16" s="7"/>
      <c r="E16" s="8"/>
      <c r="H16" s="8"/>
    </row>
    <row r="17" spans="2:8">
      <c r="B17" s="6"/>
      <c r="C17" s="6"/>
      <c r="D17" s="7"/>
      <c r="E17" s="7"/>
      <c r="F17" s="7"/>
      <c r="G17" s="7"/>
      <c r="H17" s="8"/>
    </row>
    <row r="18" spans="2:8">
      <c r="B18" s="6"/>
      <c r="C18" s="6"/>
      <c r="D18" s="7"/>
      <c r="E18" s="7"/>
      <c r="F18" s="7"/>
      <c r="G18" s="7"/>
      <c r="H18" s="8"/>
    </row>
    <row r="19" spans="2:8">
      <c r="B19" s="6"/>
      <c r="C19" s="6"/>
      <c r="D19" s="7"/>
      <c r="E19" s="7"/>
      <c r="F19" s="7"/>
      <c r="G19" s="7"/>
      <c r="H19" s="8"/>
    </row>
    <row r="20" spans="2:8">
      <c r="B20" s="4" t="s">
        <v>201</v>
      </c>
      <c r="C20" s="4">
        <v>2020</v>
      </c>
      <c r="D20" s="4">
        <v>2021</v>
      </c>
      <c r="E20" s="4">
        <v>2022</v>
      </c>
      <c r="F20" s="4">
        <v>2023</v>
      </c>
      <c r="G20" s="7"/>
      <c r="H20" s="8"/>
    </row>
    <row r="21" spans="2:8">
      <c r="B21" s="55" t="s">
        <v>193</v>
      </c>
      <c r="C21" s="13">
        <f>D3/C3*100-100</f>
        <v>2.6301946344028835</v>
      </c>
      <c r="D21" s="13">
        <f t="shared" ref="D21:F21" si="2">E3/D3*100-100</f>
        <v>27.085011349491111</v>
      </c>
      <c r="E21" s="13">
        <f t="shared" si="2"/>
        <v>33.100944918183927</v>
      </c>
      <c r="F21" s="13">
        <f t="shared" si="2"/>
        <v>-3.0604735725725902</v>
      </c>
      <c r="G21" s="64" cm="1">
        <f t="array" ref="G21">+AVERAGE(ABS(C21:F21))</f>
        <v>16.469156118662628</v>
      </c>
      <c r="H21" s="8"/>
    </row>
    <row r="22" spans="2:8">
      <c r="B22" s="56" t="s">
        <v>204</v>
      </c>
      <c r="C22" s="13">
        <f t="shared" ref="C22:F32" si="3">D4/C4*100-100</f>
        <v>-40.619867959207987</v>
      </c>
      <c r="D22" s="13">
        <f t="shared" si="3"/>
        <v>18.55686439498534</v>
      </c>
      <c r="E22" s="13">
        <f t="shared" si="3"/>
        <v>163.33458824861327</v>
      </c>
      <c r="F22" s="13">
        <f t="shared" si="3"/>
        <v>-19.018835419406628</v>
      </c>
      <c r="G22" s="65" cm="1">
        <f t="array" ref="G22">+AVERAGE(ABS(C22:F22))</f>
        <v>60.382539005553305</v>
      </c>
      <c r="H22" s="8"/>
    </row>
    <row r="23" spans="2:8">
      <c r="B23" s="56" t="s">
        <v>205</v>
      </c>
      <c r="C23" s="13">
        <f t="shared" si="3"/>
        <v>21.724612247789139</v>
      </c>
      <c r="D23" s="13">
        <f t="shared" si="3"/>
        <v>-11.569074370050672</v>
      </c>
      <c r="E23" s="13">
        <f t="shared" si="3"/>
        <v>26.039465991596217</v>
      </c>
      <c r="F23" s="13">
        <f t="shared" si="3"/>
        <v>16.024407488036289</v>
      </c>
      <c r="G23" s="66" cm="1">
        <f t="array" ref="G23">+AVERAGE(ABS(C23:F23))</f>
        <v>18.839390024368079</v>
      </c>
      <c r="H23" s="8"/>
    </row>
    <row r="24" spans="2:8">
      <c r="B24" s="56" t="s">
        <v>58</v>
      </c>
      <c r="C24" s="13">
        <f t="shared" si="3"/>
        <v>15.067703822336199</v>
      </c>
      <c r="D24" s="13">
        <f t="shared" si="3"/>
        <v>-18.409812102425462</v>
      </c>
      <c r="E24" s="13">
        <f t="shared" si="3"/>
        <v>4.872310238071023</v>
      </c>
      <c r="F24" s="13">
        <f t="shared" si="3"/>
        <v>16.295613512796876</v>
      </c>
      <c r="G24" s="64" cm="1">
        <f t="array" ref="G24">+AVERAGE(ABS(C24:F24))</f>
        <v>13.66135991890739</v>
      </c>
      <c r="H24" s="8"/>
    </row>
    <row r="25" spans="2:8">
      <c r="B25" s="56" t="s">
        <v>57</v>
      </c>
      <c r="C25" s="13">
        <f t="shared" si="3"/>
        <v>22.879294618425064</v>
      </c>
      <c r="D25" s="13">
        <f t="shared" si="3"/>
        <v>-3.5630335271557527</v>
      </c>
      <c r="E25" s="13">
        <f t="shared" si="3"/>
        <v>12.918537524053875</v>
      </c>
      <c r="F25" s="13">
        <f t="shared" si="3"/>
        <v>36.162235855487381</v>
      </c>
      <c r="G25" s="66" cm="1">
        <f t="array" ref="G25">+AVERAGE(ABS(C25:F25))</f>
        <v>18.880775381280518</v>
      </c>
      <c r="H25" s="8"/>
    </row>
    <row r="26" spans="2:8" ht="15" customHeight="1">
      <c r="B26" s="56" t="s">
        <v>196</v>
      </c>
      <c r="C26" s="13">
        <f t="shared" si="3"/>
        <v>-0.75355680400920733</v>
      </c>
      <c r="D26" s="13">
        <f t="shared" si="3"/>
        <v>-45.532426797356187</v>
      </c>
      <c r="E26" s="13">
        <f t="shared" si="3"/>
        <v>62.335446788395615</v>
      </c>
      <c r="F26" s="13">
        <f t="shared" si="3"/>
        <v>83.877513586934839</v>
      </c>
      <c r="G26" s="65" cm="1">
        <f t="array" ref="G26">+AVERAGE(ABS(C26:F26))</f>
        <v>48.12473599417396</v>
      </c>
    </row>
    <row r="27" spans="2:8">
      <c r="B27" s="56" t="s">
        <v>197</v>
      </c>
      <c r="C27" s="13">
        <f t="shared" si="3"/>
        <v>23.600859999573245</v>
      </c>
      <c r="D27" s="13">
        <f t="shared" si="3"/>
        <v>-22.654165168775393</v>
      </c>
      <c r="E27" s="13">
        <f t="shared" si="3"/>
        <v>36.488521893152068</v>
      </c>
      <c r="F27" s="13">
        <f t="shared" si="3"/>
        <v>11.080445196115392</v>
      </c>
      <c r="G27" s="66" cm="1">
        <f t="array" ref="G27">+AVERAGE(ABS(C27:F27))</f>
        <v>23.455998064404024</v>
      </c>
    </row>
    <row r="28" spans="2:8">
      <c r="B28" s="56" t="s">
        <v>147</v>
      </c>
      <c r="C28" s="13">
        <f t="shared" si="3"/>
        <v>21.663172606568821</v>
      </c>
      <c r="D28" s="13">
        <f t="shared" si="3"/>
        <v>-1.5344219250020501</v>
      </c>
      <c r="E28" s="13">
        <f t="shared" si="3"/>
        <v>224.16666666666669</v>
      </c>
      <c r="F28" s="13">
        <f t="shared" si="3"/>
        <v>-22.879177377892034</v>
      </c>
      <c r="G28" s="65" cm="1">
        <f t="array" ref="G28">+AVERAGE(ABS(C28:F28))</f>
        <v>67.560859644032405</v>
      </c>
    </row>
    <row r="29" spans="2:8">
      <c r="B29" s="56" t="s">
        <v>152</v>
      </c>
      <c r="C29" s="13">
        <f t="shared" si="3"/>
        <v>6.4668200049422921</v>
      </c>
      <c r="D29" s="13">
        <f t="shared" si="3"/>
        <v>38.624149690228364</v>
      </c>
      <c r="E29" s="13">
        <f t="shared" si="3"/>
        <v>24.064295098013957</v>
      </c>
      <c r="F29" s="13">
        <f t="shared" si="3"/>
        <v>-2.4032971368062732</v>
      </c>
      <c r="G29" s="66" cm="1">
        <f t="array" ref="G29">+AVERAGE(ABS(C29:F29))</f>
        <v>17.889640482497722</v>
      </c>
    </row>
    <row r="30" spans="2:8">
      <c r="B30" s="56" t="s">
        <v>154</v>
      </c>
      <c r="C30" s="13">
        <f t="shared" si="3"/>
        <v>12.054415316996028</v>
      </c>
      <c r="D30" s="13">
        <f t="shared" si="3"/>
        <v>4.6107067560375441</v>
      </c>
      <c r="E30" s="13">
        <f t="shared" si="3"/>
        <v>40.464227776590917</v>
      </c>
      <c r="F30" s="13">
        <f t="shared" si="3"/>
        <v>22.098981572361609</v>
      </c>
      <c r="G30" s="66" cm="1">
        <f t="array" ref="G30">+AVERAGE(ABS(C30:F30))</f>
        <v>19.807082855496525</v>
      </c>
    </row>
    <row r="31" spans="2:8">
      <c r="B31" s="56" t="s">
        <v>198</v>
      </c>
      <c r="C31" s="13">
        <f t="shared" si="3"/>
        <v>3.3926064576509134</v>
      </c>
      <c r="D31" s="13">
        <f t="shared" si="3"/>
        <v>26.829850896381771</v>
      </c>
      <c r="E31" s="13">
        <f t="shared" si="3"/>
        <v>16.404151343635704</v>
      </c>
      <c r="F31" s="13">
        <f t="shared" si="3"/>
        <v>13.294502350296341</v>
      </c>
      <c r="G31" s="64" cm="1">
        <f t="array" ref="G31">+AVERAGE(ABS(C31:F31))</f>
        <v>14.980277761991182</v>
      </c>
    </row>
    <row r="32" spans="2:8">
      <c r="B32" s="56" t="s">
        <v>217</v>
      </c>
      <c r="C32" s="13">
        <f t="shared" si="3"/>
        <v>5.9335137224584571</v>
      </c>
      <c r="D32" s="13">
        <f t="shared" si="3"/>
        <v>38.004013866082829</v>
      </c>
      <c r="E32" s="13">
        <f t="shared" si="3"/>
        <v>13.815441565309357</v>
      </c>
      <c r="F32" s="13">
        <f t="shared" si="3"/>
        <v>12.521779533046811</v>
      </c>
      <c r="G32" s="66" cm="1">
        <f t="array" ref="G32">+AVERAGE(ABS(C32:F32))</f>
        <v>17.568687171724363</v>
      </c>
    </row>
    <row r="33" spans="13:19" ht="14.25" customHeight="1"/>
    <row r="34" spans="13:19">
      <c r="M34" s="87"/>
      <c r="N34" s="87"/>
      <c r="O34" s="87"/>
      <c r="P34" s="87"/>
      <c r="Q34" s="87"/>
      <c r="R34" s="87"/>
      <c r="S34" s="87"/>
    </row>
    <row r="35" spans="13:19">
      <c r="M35" s="87"/>
      <c r="N35" s="87"/>
      <c r="O35" s="87"/>
      <c r="P35" s="87"/>
      <c r="Q35" s="87"/>
      <c r="R35" s="87"/>
      <c r="S35" s="87"/>
    </row>
    <row r="36" spans="13:19">
      <c r="M36" s="87"/>
      <c r="N36" s="87"/>
      <c r="O36" s="87"/>
      <c r="P36" s="87"/>
      <c r="Q36" s="87"/>
      <c r="R36" s="87"/>
      <c r="S36" s="87"/>
    </row>
    <row r="37" spans="13:19">
      <c r="M37" s="87"/>
      <c r="N37" s="87"/>
      <c r="O37" s="87"/>
      <c r="P37" s="87"/>
      <c r="Q37" s="87"/>
      <c r="R37" s="87"/>
      <c r="S37" s="87"/>
    </row>
    <row r="38" spans="13:19">
      <c r="M38" s="87"/>
      <c r="N38" s="87"/>
      <c r="O38" s="87"/>
      <c r="P38" s="87"/>
      <c r="Q38" s="87"/>
      <c r="R38" s="87"/>
      <c r="S38" s="87"/>
    </row>
    <row r="39" spans="13:19">
      <c r="M39" s="87"/>
      <c r="N39" s="87"/>
      <c r="O39" s="87"/>
      <c r="P39" s="87"/>
      <c r="Q39" s="87"/>
      <c r="R39" s="87"/>
      <c r="S39" s="87"/>
    </row>
  </sheetData>
  <mergeCells count="1">
    <mergeCell ref="M34:S3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2025-08-28T18:50:16+00:00</FechayHor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14DC217C-7471-4412-93CF-F6EB746E1083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Leidy Geraldine Laverde Alfonso</cp:lastModifiedBy>
  <cp:revision/>
  <dcterms:created xsi:type="dcterms:W3CDTF">2024-08-23T00:06:32Z</dcterms:created>
  <dcterms:modified xsi:type="dcterms:W3CDTF">2025-10-10T21:29:43Z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