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Sucre/Chalán - Sucre/13. Consejo Directivo ANT - Chalán - Sucre/7. Documento técnico/ANEXOS/"/>
    </mc:Choice>
  </mc:AlternateContent>
  <xr:revisionPtr revIDLastSave="6" documentId="13_ncr:1_{9ED24D8C-F777-4721-9A70-3AB725F78E77}" xr6:coauthVersionLast="47" xr6:coauthVersionMax="47" xr10:uidLastSave="{7FB6C984-E511-45F8-8869-3A43E27415BD}"/>
  <bookViews>
    <workbookView xWindow="28680" yWindow="-120" windowWidth="29040" windowHeight="15720" firstSheet="5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3. PRECIOS PROMEDIO SIPSA" sheetId="8" r:id="rId6"/>
    <sheet name="4.3.2. PRECIOS PAGAD PRODUCTOR" sheetId="7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COMERCIALES'!#REF!</definedName>
    <definedName name="_xlnm._FilterDatabase" localSheetId="2" hidden="1">'4.2.4. AGENTES COMERCIALES 1'!#REF!</definedName>
    <definedName name="_xlnm._FilterDatabase" localSheetId="3" hidden="1">'4.2.5. AGENTES COMERCIALES 2'!$B$4:$G$19</definedName>
    <definedName name="_xlnm._FilterDatabase" localSheetId="6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9" l="1"/>
  <c r="C27" i="9"/>
  <c r="D27" i="9"/>
  <c r="E27" i="9"/>
  <c r="F27" i="9"/>
  <c r="C28" i="9"/>
  <c r="G28" i="9" s="1" a="1"/>
  <c r="G28" i="9" s="1"/>
  <c r="D28" i="9"/>
  <c r="E28" i="9"/>
  <c r="F28" i="9"/>
  <c r="D26" i="9"/>
  <c r="E26" i="9"/>
  <c r="F26" i="9"/>
  <c r="C26" i="9"/>
  <c r="D25" i="9"/>
  <c r="E25" i="9"/>
  <c r="F25" i="9"/>
  <c r="D24" i="9"/>
  <c r="E24" i="9"/>
  <c r="F24" i="9"/>
  <c r="C24" i="9"/>
  <c r="D23" i="9"/>
  <c r="E23" i="9"/>
  <c r="F23" i="9"/>
  <c r="C23" i="9"/>
  <c r="D22" i="9"/>
  <c r="E22" i="9"/>
  <c r="F22" i="9"/>
  <c r="H10" i="8"/>
  <c r="H9" i="8"/>
  <c r="H8" i="8"/>
  <c r="H7" i="8"/>
  <c r="H5" i="8"/>
  <c r="H4" i="8"/>
  <c r="G10" i="8"/>
  <c r="H11" i="8"/>
  <c r="G11" i="8"/>
  <c r="G27" i="9" l="1" a="1"/>
  <c r="G27" i="9" s="1"/>
  <c r="G23" i="9" a="1"/>
  <c r="G23" i="9" s="1"/>
  <c r="G22" i="9" a="1"/>
  <c r="G22" i="9" s="1"/>
  <c r="H6" i="8"/>
  <c r="G4" i="8"/>
  <c r="G9" i="8"/>
  <c r="G5" i="8"/>
  <c r="G6" i="8"/>
  <c r="J14" i="6"/>
  <c r="J13" i="6"/>
  <c r="J12" i="6"/>
  <c r="J11" i="6"/>
  <c r="J10" i="6"/>
  <c r="H4" i="9" l="1"/>
  <c r="H14" i="8"/>
  <c r="H13" i="8"/>
  <c r="H12" i="8"/>
  <c r="G24" i="9" l="1" a="1"/>
  <c r="G24" i="9" s="1"/>
  <c r="G25" i="9" a="1"/>
  <c r="G25" i="9" s="1"/>
  <c r="G26" i="9" a="1"/>
  <c r="G26" i="9" s="1"/>
  <c r="G7" i="8"/>
  <c r="G8" i="8"/>
  <c r="G12" i="8"/>
  <c r="G13" i="8"/>
  <c r="G14" i="8"/>
  <c r="M10" i="7"/>
  <c r="M7" i="7"/>
  <c r="M6" i="7"/>
  <c r="M8" i="7"/>
  <c r="M9" i="7"/>
  <c r="M11" i="7"/>
  <c r="M12" i="7"/>
  <c r="M13" i="7"/>
  <c r="M14" i="7"/>
  <c r="M15" i="7"/>
  <c r="M16" i="7"/>
  <c r="M5" i="7"/>
  <c r="J7" i="6" l="1"/>
  <c r="J5" i="6"/>
  <c r="J6" i="6"/>
  <c r="J8" i="6"/>
  <c r="J9" i="6"/>
  <c r="J15" i="6"/>
  <c r="J16" i="6"/>
  <c r="H5" i="9" l="1"/>
  <c r="H6" i="9"/>
  <c r="H7" i="9"/>
  <c r="H8" i="9"/>
  <c r="H9" i="9"/>
  <c r="H10" i="9"/>
  <c r="H11" i="9"/>
  <c r="H12" i="9"/>
  <c r="H13" i="9"/>
  <c r="H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<sst xmlns="http://schemas.openxmlformats.org/spreadsheetml/2006/main" count="453" uniqueCount="152">
  <si>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Chalán</t>
    </r>
  </si>
  <si>
    <t>Nombre y sigla asociación</t>
  </si>
  <si>
    <t>Principales productos comercializados</t>
  </si>
  <si>
    <t>No. de familias asociadas</t>
  </si>
  <si>
    <t>Servicios que presta la OAF</t>
  </si>
  <si>
    <t>Asociación de mujeres emprendedoras del corregimiento la Ceiba, municipio de Chalán AMUCECH</t>
  </si>
  <si>
    <t>Aguacate criollo, Yuca, Cerdo en pie, Pollo en pie</t>
  </si>
  <si>
    <t>Comercialización colectiva</t>
  </si>
  <si>
    <t>Asociación de mujeres amas de casas rurales de la vereda Alemania AMARALE</t>
  </si>
  <si>
    <t>Fríjol caupí, Maíz amarillo tradicional, Ñame diamante, Yuca</t>
  </si>
  <si>
    <t>Asociación de productores agropecuarios de la Ceiba ASOPROACEL</t>
  </si>
  <si>
    <t>Maíz amarillo tradicional, Miel</t>
  </si>
  <si>
    <t>Cooperativa multiactiva de productores de Chalán gestores de Paz de los Montes de María  COOPCHAGEPAMM</t>
  </si>
  <si>
    <t>Ñame espino, Res en pie</t>
  </si>
  <si>
    <t>Asociación de tabacaleros de Chalán ASOTACHACA</t>
  </si>
  <si>
    <t>Tabaco</t>
  </si>
  <si>
    <t>Asociación  de pequeños productores víctimas de la Ceiba, Chalán ASGRICHALAN</t>
  </si>
  <si>
    <t>Leche, Res en pie</t>
  </si>
  <si>
    <t>Asociación de mujeres emprendedoras del desarrollo rural de Manzanares ASOMUDERMA</t>
  </si>
  <si>
    <t>Pollo en pie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</si>
  <si>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Chalán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</si>
  <si>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</si>
  <si>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</si>
  <si>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</si>
  <si>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</si>
  <si>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</si>
  <si>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</si>
  <si>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</si>
  <si>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Aguacate criollo</t>
  </si>
  <si>
    <t>Bulto de 50 kilogramos</t>
  </si>
  <si>
    <t>Intermediario 100%</t>
  </si>
  <si>
    <t>No</t>
  </si>
  <si>
    <t>Contado</t>
  </si>
  <si>
    <t>Cabecera municipal 100%</t>
  </si>
  <si>
    <t>Yuca</t>
  </si>
  <si>
    <t>Bolsa de 40 kilogramos</t>
  </si>
  <si>
    <t>Cerdo en pie</t>
  </si>
  <si>
    <t>Kilogramo en pie (70 kilogramos)</t>
  </si>
  <si>
    <t>Consumidor final 30%, Minorista 70%</t>
  </si>
  <si>
    <t>Finca 100%</t>
  </si>
  <si>
    <t>Kilogramo en pie (2 kilogramos)</t>
  </si>
  <si>
    <t>Consumidor final 40%, Minorista 60%</t>
  </si>
  <si>
    <t>Fríjol caupí</t>
  </si>
  <si>
    <t>Minorista 100%</t>
  </si>
  <si>
    <t>Maíz amarillo tradicional</t>
  </si>
  <si>
    <t>Ñame diamante</t>
  </si>
  <si>
    <t>Miel</t>
  </si>
  <si>
    <t>Pimpina de 30 kilogramos</t>
  </si>
  <si>
    <t>Intermediario 30%, Agroindustria 70%</t>
  </si>
  <si>
    <t>Ñame espino</t>
  </si>
  <si>
    <t>Res en pie</t>
  </si>
  <si>
    <t>Kilogramo en pie (450 kilogramos)</t>
  </si>
  <si>
    <t>Leche</t>
  </si>
  <si>
    <t>Cantina de 20 litros</t>
  </si>
  <si>
    <t>Kilogramo en pie (200 kilogramos)</t>
  </si>
  <si>
    <t>Consumidor final 20%, Minorista 80%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</si>
  <si>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</si>
  <si>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Chalán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</si>
  <si>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</si>
  <si>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</si>
  <si>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</si>
  <si>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</si>
  <si>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</si>
  <si>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Colmena El Mono</t>
  </si>
  <si>
    <t>Minoristas</t>
  </si>
  <si>
    <t>Aguacate criollo, Ñame espino</t>
  </si>
  <si>
    <t>Mercado Nuevo de Sincelejo</t>
  </si>
  <si>
    <t>Corregimiento La Ceiba</t>
  </si>
  <si>
    <t>David Villadiego</t>
  </si>
  <si>
    <t xml:space="preserve">Intermediario </t>
  </si>
  <si>
    <t>Cabecera municipal Chalán</t>
  </si>
  <si>
    <t>Corregiemiento La Ceiba; Veredas: Alemania y Montebello</t>
  </si>
  <si>
    <t>Hernan Caro</t>
  </si>
  <si>
    <t xml:space="preserve">Vereda Alemania </t>
  </si>
  <si>
    <t>Veredas: Alemania, Desbarrancado</t>
  </si>
  <si>
    <t>Tienda El Oasis</t>
  </si>
  <si>
    <t>Cerdo en píe, Pollo en pie</t>
  </si>
  <si>
    <t>Corregiemiento La Ceiba; Vereda Alemania</t>
  </si>
  <si>
    <t>Expendio de carnes El Becerro de Oro</t>
  </si>
  <si>
    <t>Cerdo en píe, Res en pie</t>
  </si>
  <si>
    <t>Cabecera municipal Chalán; Corregiemiento La Ceiba; Vereda Alemania</t>
  </si>
  <si>
    <t>Quesera Don Marcos</t>
  </si>
  <si>
    <t>Procesador-Agroindustria</t>
  </si>
  <si>
    <t>Abejas y Miel Ltda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</si>
  <si>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Chalán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</si>
  <si>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</si>
  <si>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</si>
  <si>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</si>
  <si>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</si>
  <si>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</si>
  <si>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</si>
  <si>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</si>
  <si>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Finca</t>
  </si>
  <si>
    <t>Diaria</t>
  </si>
  <si>
    <t>Kilogramo en pie</t>
  </si>
  <si>
    <t>Crédito</t>
  </si>
  <si>
    <t>Centro de acopio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</si>
  <si>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</si>
  <si>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</si>
  <si>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</si>
  <si>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</si>
  <si>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</si>
  <si>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</si>
  <si>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</si>
  <si>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</si>
  <si>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</si>
  <si>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</si>
  <si>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</si>
  <si>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</si>
  <si>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 xml:space="preserve"> 05Vd-61 (Sillete Medio)</t>
  </si>
  <si>
    <t>Bulto de 50 Kilogramos</t>
  </si>
  <si>
    <t xml:space="preserve"> Intermediario</t>
  </si>
  <si>
    <t xml:space="preserve"> 09Wf-38 (Manzanares, La Ceiba)</t>
  </si>
  <si>
    <t>Intermediario, Minorista</t>
  </si>
  <si>
    <t>Cabecera municipal Chalán 100%</t>
  </si>
  <si>
    <t>Cabecera municipal Chalán 20%, Finca 80%</t>
  </si>
  <si>
    <t>04Wcs1-67 (Montebello, Alemana)</t>
  </si>
  <si>
    <t>Porcicultura de ciclo completo (cerdo en pie)</t>
  </si>
  <si>
    <t>Consumidor final, Intermediario, Minorista</t>
  </si>
  <si>
    <t>Centro poblado 50%, Finca 50%</t>
  </si>
  <si>
    <t>03Wb-73 (Venadillo)</t>
  </si>
  <si>
    <t>Cabecera municipal Chalán 40%, Finca 60%</t>
  </si>
  <si>
    <t>04Wc-67 (Alemana, El Cielo)</t>
  </si>
  <si>
    <t>Avicultura de engorde (pollo en pie)</t>
  </si>
  <si>
    <t>Consumidor final, Minorista</t>
  </si>
  <si>
    <t>Ganadería doble propósito (leche)</t>
  </si>
  <si>
    <t>Intermediario, Agroindustria</t>
  </si>
  <si>
    <t>Ganadería doble propósito (res en pie)</t>
  </si>
  <si>
    <t>Intermediario</t>
  </si>
  <si>
    <t>03Wai-73 (Alemana)</t>
  </si>
  <si>
    <t>Centro poblado 100%</t>
  </si>
  <si>
    <t>04Vc-67 (Suelo de Barro)</t>
  </si>
  <si>
    <t>Apicultura (miel)</t>
  </si>
  <si>
    <t>Cabecera municipal Chalán 30%, Centro poblado 70%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</si>
  <si>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</si>
  <si>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</si>
  <si>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</si>
  <si>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</si>
  <si>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</si>
  <si>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 xml:space="preserve">Línea productiva </t>
  </si>
  <si>
    <t>Promedio</t>
  </si>
  <si>
    <t>Verificar</t>
  </si>
  <si>
    <t>Tabaco*</t>
  </si>
  <si>
    <t>Ganaderia doble propósito (leche)</t>
  </si>
  <si>
    <t>Avicultura de engorde (pollo)</t>
  </si>
  <si>
    <t>Ganaderia doble propósito (res)</t>
  </si>
  <si>
    <t>Porcicultura de ciclo completo (cerdo)</t>
  </si>
  <si>
    <t>*No se presentan precios históricos</t>
  </si>
  <si>
    <t>Precio a escala municipal</t>
  </si>
  <si>
    <t>Precio a escala departamental</t>
  </si>
  <si>
    <t>Precios a escala nacional</t>
  </si>
  <si>
    <t>Precios gremios (FENAVI,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</si>
</sst>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_-;\-&quot;$&quot;* #,##0_-;_-&quot;$&quot;* &quot;-&quot;??_-;_-@_-"/>
    <numFmt numFmtId="167" formatCode="_-* #,##0_-;\-* #,##0_-;_-* &quot;-&quot;??_-;_-@_-"/>
    <numFmt numFmtId="168" formatCode="_-* #,##0.0_-;\-* #,##0.0_-;_-* &quot;-&quot;??_-;_-@_-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6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6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165" fontId="10" fillId="0" borderId="0" xfId="1" applyNumberFormat="1" applyFont="1" applyBorder="1"/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165" fontId="4" fillId="4" borderId="1" xfId="1" applyNumberFormat="1" applyFont="1" applyFill="1" applyBorder="1"/>
    <xf numFmtId="0" fontId="1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top" wrapText="1"/>
    </xf>
    <xf numFmtId="167" fontId="4" fillId="0" borderId="1" xfId="0" applyNumberFormat="1" applyFont="1" applyBorder="1" applyAlignment="1">
      <alignment horizontal="center" vertical="center"/>
    </xf>
    <xf numFmtId="165" fontId="4" fillId="0" borderId="1" xfId="1" applyNumberFormat="1" applyFont="1" applyFill="1" applyBorder="1"/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9" fontId="8" fillId="4" borderId="1" xfId="0" applyNumberFormat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165" fontId="4" fillId="0" borderId="1" xfId="1" applyNumberFormat="1" applyFont="1" applyBorder="1" applyAlignment="1">
      <alignment vertical="center"/>
    </xf>
    <xf numFmtId="1" fontId="0" fillId="0" borderId="0" xfId="0" applyNumberFormat="1"/>
    <xf numFmtId="0" fontId="8" fillId="0" borderId="3" xfId="0" applyFont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168" fontId="4" fillId="0" borderId="3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" fontId="3" fillId="12" borderId="1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168" fontId="4" fillId="5" borderId="3" xfId="0" applyNumberFormat="1" applyFont="1" applyFill="1" applyBorder="1" applyAlignment="1">
      <alignment horizontal="center" vertical="center"/>
    </xf>
    <xf numFmtId="168" fontId="4" fillId="5" borderId="10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9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/>
    </xf>
    <xf numFmtId="165" fontId="8" fillId="0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165" fontId="4" fillId="0" borderId="11" xfId="1" applyNumberFormat="1" applyFont="1" applyFill="1" applyBorder="1"/>
    <xf numFmtId="168" fontId="4" fillId="12" borderId="1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2" fillId="1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8" xfId="3" applyFont="1" applyBorder="1" applyAlignment="1">
      <alignment horizontal="center" vertical="center" wrapText="1"/>
    </xf>
    <xf numFmtId="0" fontId="19" fillId="0" borderId="3" xfId="3" applyFont="1" applyBorder="1" applyAlignment="1">
      <alignment horizontal="center" vertical="center" wrapText="1"/>
    </xf>
    <xf numFmtId="0" fontId="19" fillId="0" borderId="9" xfId="3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8" fillId="11" borderId="1" xfId="0" applyFont="1" applyFill="1" applyBorder="1" applyAlignment="1">
      <alignment horizontal="center" vertical="center" wrapText="1"/>
    </xf>
  </cellXfs>
  <cellStyles count="10"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3" xfId="8" xr:uid="{3C25F54D-7224-4E25-9F10-E16208A9DD8B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'4.3.3. PRECIOS PROMEDIO SIPSA'!$A$22:$A$32</c:f>
              <c:strCache>
                <c:ptCount val="11"/>
                <c:pt idx="0">
                  <c:v>Yuca</c:v>
                </c:pt>
                <c:pt idx="1">
                  <c:v>Maíz amarillo tradicional</c:v>
                </c:pt>
                <c:pt idx="2">
                  <c:v>Ñame diamante</c:v>
                </c:pt>
                <c:pt idx="3">
                  <c:v>Ñame espino</c:v>
                </c:pt>
                <c:pt idx="4">
                  <c:v>Aguacate criollo</c:v>
                </c:pt>
                <c:pt idx="5">
                  <c:v>Fríjol caupí</c:v>
                </c:pt>
                <c:pt idx="6">
                  <c:v>Apicultura (miel)</c:v>
                </c:pt>
                <c:pt idx="7">
                  <c:v>Avicultura de engorde (pollo)</c:v>
                </c:pt>
                <c:pt idx="8">
                  <c:v>Porcicultura de ciclo completo (cerdo)</c:v>
                </c:pt>
                <c:pt idx="9">
                  <c:v>Ganaderia doble propósito (res)</c:v>
                </c:pt>
                <c:pt idx="10">
                  <c:v>Ganaderia doble propósito (leche)</c:v>
                </c:pt>
              </c:strCache>
            </c:strRef>
          </c:cat>
          <c:val>
            <c:numRef>
              <c:f>'4.3.3. PRECIOS PROMEDIO SIPSA'!$B$22:$B$32</c:f>
              <c:numCache>
                <c:formatCode>_-"$"\ * #,##0_-;\-"$"\ * #,##0_-;_-"$"\ * "-"??_-;_-@_-</c:formatCode>
                <c:ptCount val="11"/>
                <c:pt idx="0">
                  <c:v>1029</c:v>
                </c:pt>
                <c:pt idx="1">
                  <c:v>1701.1610915492959</c:v>
                </c:pt>
                <c:pt idx="2">
                  <c:v>2664.1571428571424</c:v>
                </c:pt>
                <c:pt idx="3">
                  <c:v>2664.1571428571424</c:v>
                </c:pt>
                <c:pt idx="4">
                  <c:v>5028.7749999999996</c:v>
                </c:pt>
                <c:pt idx="5">
                  <c:v>7523.9468142503374</c:v>
                </c:pt>
                <c:pt idx="6">
                  <c:v>20620.8</c:v>
                </c:pt>
                <c:pt idx="7">
                  <c:v>8464</c:v>
                </c:pt>
                <c:pt idx="8">
                  <c:v>7303</c:v>
                </c:pt>
                <c:pt idx="9">
                  <c:v>6276.6</c:v>
                </c:pt>
                <c:pt idx="10">
                  <c:v>1395.6803748554064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sz="900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por Kg</a:t>
                </a:r>
                <a:endParaRPr lang="es-CO" sz="900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1">
                  <c:v>22.428800701405095</c:v>
                </c:pt>
                <c:pt idx="2">
                  <c:v>37.514812021975615</c:v>
                </c:pt>
                <c:pt idx="3">
                  <c:v>-12.287023618346296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8-4B8B-B980-45BEAE380C13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Fríjol caupí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8.1708128333702632</c:v>
                </c:pt>
                <c:pt idx="1">
                  <c:v>1.7992885604420508</c:v>
                </c:pt>
                <c:pt idx="2">
                  <c:v>72.497384587743028</c:v>
                </c:pt>
                <c:pt idx="3">
                  <c:v>-2.1433478964037818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28-4B8B-B980-45BEAE380C13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28-4B8B-B980-45BEAE380C13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Apicultura (miel)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28-4B8B-B980-45BEAE380C13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Avicultura de engorde (pollo)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28-4B8B-B980-45BEAE380C13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Ganaderia doble propósito (res)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28-4B8B-B980-45BEAE380C13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Porcicultura de ciclo completo (cerdo)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0-458A-BD4A-F1CB826AF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2371967"/>
        <c:axId val="1512370719"/>
      </c:lineChart>
      <c:catAx>
        <c:axId val="151237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2370719"/>
        <c:crosses val="autoZero"/>
        <c:auto val="1"/>
        <c:lblAlgn val="ctr"/>
        <c:lblOffset val="100"/>
        <c:noMultiLvlLbl val="0"/>
      </c:catAx>
      <c:valAx>
        <c:axId val="1512370719"/>
        <c:scaling>
          <c:orientation val="minMax"/>
          <c:max val="23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1237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5596019247594051E-2"/>
          <c:y val="0.7823873036278628"/>
          <c:w val="0.9517662716142099"/>
          <c:h val="0.203902327119135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42861</xdr:colOff>
      <xdr:row>19</xdr:row>
      <xdr:rowOff>19050</xdr:rowOff>
    </xdr:from>
    <xdr:to>
      <xdr:col>8</xdr:col>
      <xdr:colOff>409574</xdr:colOff>
      <xdr:row>31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84771</xdr:colOff>
      <xdr:row>12</xdr:row>
      <xdr:rowOff>47625</xdr:rowOff>
    </xdr:from>
    <xdr:to>
      <xdr:col>16</xdr:col>
      <xdr:colOff>64770</xdr:colOff>
      <xdr:row>29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A3C485-1207-46C2-BE61-DBE28B7BAA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3"/>
  <sheetViews>
    <sheetView zoomScaleNormal="100" workbookViewId="0">
      <selection activeCell="C6" sqref="C6"/>
    </sheetView>
  </sheetViews>
  <sheetFormatPr baseColWidth="10" defaultColWidth="11.44140625" defaultRowHeight="14.4" x14ac:dyDescent="0.3"/>
  <cols>
    <col min="2" max="2" width="42.33203125" customWidth="1"/>
    <col min="3" max="3" width="29.109375" customWidth="1"/>
    <col min="4" max="4" width="12.44140625" customWidth="1"/>
    <col min="5" max="5" width="21.44140625" customWidth="1"/>
    <col min="6" max="6" width="68.109375" bestFit="1" customWidth="1"/>
  </cols>
  <sheetData>
    <row r="3" spans="2:5" x14ac:dyDescent="0.3">
      <c r="B3" s="56" t="s">
        <v>0</v>
      </c>
      <c r="C3" s="56"/>
      <c r="D3" s="56"/>
      <c r="E3" s="56"/>
    </row>
    <row r="4" spans="2:5" ht="39.6" x14ac:dyDescent="0.3">
      <c r="B4" s="13" t="s">
        <v>1</v>
      </c>
      <c r="C4" s="13" t="s">
        <v>2</v>
      </c>
      <c r="D4" s="13" t="s">
        <v>3</v>
      </c>
      <c r="E4" s="13" t="s">
        <v>4</v>
      </c>
    </row>
    <row r="5" spans="2:5" ht="22.8" x14ac:dyDescent="0.3">
      <c r="B5" s="23" t="s">
        <v>5</v>
      </c>
      <c r="C5" s="20" t="s">
        <v>6</v>
      </c>
      <c r="D5" s="21">
        <v>15</v>
      </c>
      <c r="E5" s="23" t="s">
        <v>7</v>
      </c>
    </row>
    <row r="6" spans="2:5" ht="22.8" x14ac:dyDescent="0.3">
      <c r="B6" s="23" t="s">
        <v>8</v>
      </c>
      <c r="C6" s="20" t="s">
        <v>9</v>
      </c>
      <c r="D6" s="20">
        <v>18</v>
      </c>
      <c r="E6" s="23" t="s">
        <v>7</v>
      </c>
    </row>
    <row r="7" spans="2:5" ht="22.5" customHeight="1" x14ac:dyDescent="0.3">
      <c r="B7" s="23" t="s">
        <v>10</v>
      </c>
      <c r="C7" s="21" t="s">
        <v>11</v>
      </c>
      <c r="D7" s="21">
        <v>24</v>
      </c>
      <c r="E7" s="23" t="s">
        <v>7</v>
      </c>
    </row>
    <row r="8" spans="2:5" ht="34.200000000000003" x14ac:dyDescent="0.3">
      <c r="B8" s="23" t="s">
        <v>12</v>
      </c>
      <c r="C8" s="21" t="s">
        <v>13</v>
      </c>
      <c r="D8" s="21">
        <v>35</v>
      </c>
      <c r="E8" s="23" t="s">
        <v>7</v>
      </c>
    </row>
    <row r="9" spans="2:5" x14ac:dyDescent="0.3">
      <c r="B9" s="23" t="s">
        <v>14</v>
      </c>
      <c r="C9" s="21" t="s">
        <v>15</v>
      </c>
      <c r="D9" s="21">
        <v>20</v>
      </c>
      <c r="E9" s="23" t="s">
        <v>7</v>
      </c>
    </row>
    <row r="10" spans="2:5" ht="22.8" x14ac:dyDescent="0.3">
      <c r="B10" s="23" t="s">
        <v>16</v>
      </c>
      <c r="C10" s="21" t="s">
        <v>17</v>
      </c>
      <c r="D10" s="21">
        <v>30</v>
      </c>
      <c r="E10" s="23" t="s">
        <v>7</v>
      </c>
    </row>
    <row r="11" spans="2:5" ht="22.8" x14ac:dyDescent="0.3">
      <c r="B11" s="23" t="s">
        <v>18</v>
      </c>
      <c r="C11" s="21" t="s">
        <v>19</v>
      </c>
      <c r="D11" s="22">
        <v>14</v>
      </c>
      <c r="E11" s="23" t="s">
        <v>7</v>
      </c>
    </row>
    <row r="12" spans="2:5" ht="14.25" customHeight="1" x14ac:dyDescent="0.3"/>
    <row r="13" spans="2:5" ht="14.25" customHeight="1" x14ac:dyDescent="0.3"/>
  </sheetData>
  <mergeCells count="1">
    <mergeCell ref="B3:E3"/>
  </mergeCells>
  <dataValidations disablePrompts="1" count="1">
    <dataValidation type="textLength" allowBlank="1" showInputMessage="1" showErrorMessage="1" sqref="E5:E11 E10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22"/>
  <sheetViews>
    <sheetView topLeftCell="A13" zoomScaleNormal="100" workbookViewId="0">
      <selection activeCell="G21" sqref="G21"/>
    </sheetView>
  </sheetViews>
  <sheetFormatPr baseColWidth="10" defaultColWidth="11.44140625" defaultRowHeight="14.4" x14ac:dyDescent="0.3"/>
  <cols>
    <col min="2" max="2" width="24" customWidth="1"/>
    <col min="3" max="3" width="14.6640625" customWidth="1"/>
    <col min="4" max="4" width="16.44140625" customWidth="1"/>
    <col min="5" max="5" width="15.6640625" customWidth="1"/>
    <col min="7" max="7" width="12.109375" customWidth="1"/>
    <col min="8" max="8" width="16.44140625" customWidth="1"/>
  </cols>
  <sheetData>
    <row r="3" spans="2:8" x14ac:dyDescent="0.3">
      <c r="B3" s="56" t="s">
        <v>20</v>
      </c>
      <c r="C3" s="56"/>
      <c r="D3" s="56"/>
      <c r="E3" s="56"/>
      <c r="F3" s="56"/>
      <c r="G3" s="56"/>
      <c r="H3" s="56"/>
    </row>
    <row r="4" spans="2:8" ht="38.4" customHeight="1" x14ac:dyDescent="0.3">
      <c r="B4" s="58" t="s">
        <v>1</v>
      </c>
      <c r="C4" s="58" t="s">
        <v>21</v>
      </c>
      <c r="D4" s="58" t="s">
        <v>22</v>
      </c>
      <c r="E4" s="13" t="s">
        <v>23</v>
      </c>
      <c r="F4" s="58" t="s">
        <v>24</v>
      </c>
      <c r="G4" s="58" t="s">
        <v>25</v>
      </c>
      <c r="H4" s="13" t="s">
        <v>26</v>
      </c>
    </row>
    <row r="5" spans="2:8" x14ac:dyDescent="0.3">
      <c r="B5" s="58"/>
      <c r="C5" s="58"/>
      <c r="D5" s="58"/>
      <c r="E5" s="13" t="s">
        <v>27</v>
      </c>
      <c r="F5" s="58"/>
      <c r="G5" s="58"/>
      <c r="H5" s="13" t="s">
        <v>27</v>
      </c>
    </row>
    <row r="6" spans="2:8" ht="22.8" x14ac:dyDescent="0.3">
      <c r="B6" s="59" t="s">
        <v>5</v>
      </c>
      <c r="C6" s="20" t="s">
        <v>28</v>
      </c>
      <c r="D6" s="24" t="s">
        <v>29</v>
      </c>
      <c r="E6" s="24" t="s">
        <v>30</v>
      </c>
      <c r="F6" s="24" t="s">
        <v>31</v>
      </c>
      <c r="G6" s="19" t="s">
        <v>32</v>
      </c>
      <c r="H6" s="24" t="s">
        <v>33</v>
      </c>
    </row>
    <row r="7" spans="2:8" ht="22.8" x14ac:dyDescent="0.3">
      <c r="B7" s="60"/>
      <c r="C7" s="20" t="s">
        <v>34</v>
      </c>
      <c r="D7" s="24" t="s">
        <v>35</v>
      </c>
      <c r="E7" s="24" t="s">
        <v>30</v>
      </c>
      <c r="F7" s="24" t="s">
        <v>31</v>
      </c>
      <c r="G7" s="19" t="s">
        <v>32</v>
      </c>
      <c r="H7" s="24" t="s">
        <v>33</v>
      </c>
    </row>
    <row r="8" spans="2:8" ht="22.8" x14ac:dyDescent="0.3">
      <c r="B8" s="60"/>
      <c r="C8" s="20" t="s">
        <v>36</v>
      </c>
      <c r="D8" s="24" t="s">
        <v>37</v>
      </c>
      <c r="E8" s="24" t="s">
        <v>38</v>
      </c>
      <c r="F8" s="24" t="s">
        <v>31</v>
      </c>
      <c r="G8" s="19" t="s">
        <v>32</v>
      </c>
      <c r="H8" s="24" t="s">
        <v>39</v>
      </c>
    </row>
    <row r="9" spans="2:8" ht="22.8" x14ac:dyDescent="0.3">
      <c r="B9" s="61"/>
      <c r="C9" s="20" t="s">
        <v>19</v>
      </c>
      <c r="D9" s="24" t="s">
        <v>40</v>
      </c>
      <c r="E9" s="24" t="s">
        <v>41</v>
      </c>
      <c r="F9" s="24" t="s">
        <v>31</v>
      </c>
      <c r="G9" s="19" t="s">
        <v>32</v>
      </c>
      <c r="H9" s="24" t="s">
        <v>33</v>
      </c>
    </row>
    <row r="10" spans="2:8" ht="22.8" x14ac:dyDescent="0.3">
      <c r="B10" s="62" t="s">
        <v>8</v>
      </c>
      <c r="C10" s="20" t="s">
        <v>42</v>
      </c>
      <c r="D10" s="24" t="s">
        <v>29</v>
      </c>
      <c r="E10" s="44" t="s">
        <v>43</v>
      </c>
      <c r="F10" s="24" t="s">
        <v>31</v>
      </c>
      <c r="G10" s="19" t="s">
        <v>32</v>
      </c>
      <c r="H10" s="44" t="s">
        <v>33</v>
      </c>
    </row>
    <row r="11" spans="2:8" ht="22.8" x14ac:dyDescent="0.3">
      <c r="B11" s="62"/>
      <c r="C11" s="20" t="s">
        <v>44</v>
      </c>
      <c r="D11" s="24" t="s">
        <v>29</v>
      </c>
      <c r="E11" s="44" t="s">
        <v>30</v>
      </c>
      <c r="F11" s="24" t="s">
        <v>31</v>
      </c>
      <c r="G11" s="19" t="s">
        <v>32</v>
      </c>
      <c r="H11" s="44" t="s">
        <v>33</v>
      </c>
    </row>
    <row r="12" spans="2:8" ht="22.8" x14ac:dyDescent="0.3">
      <c r="B12" s="62"/>
      <c r="C12" s="20" t="s">
        <v>45</v>
      </c>
      <c r="D12" s="24" t="s">
        <v>29</v>
      </c>
      <c r="E12" s="44" t="s">
        <v>30</v>
      </c>
      <c r="F12" s="24" t="s">
        <v>31</v>
      </c>
      <c r="G12" s="19" t="s">
        <v>32</v>
      </c>
      <c r="H12" s="24" t="s">
        <v>39</v>
      </c>
    </row>
    <row r="13" spans="2:8" ht="22.8" x14ac:dyDescent="0.3">
      <c r="B13" s="62"/>
      <c r="C13" s="20" t="s">
        <v>34</v>
      </c>
      <c r="D13" s="24" t="s">
        <v>35</v>
      </c>
      <c r="E13" s="44" t="s">
        <v>30</v>
      </c>
      <c r="F13" s="24" t="s">
        <v>31</v>
      </c>
      <c r="G13" s="19" t="s">
        <v>32</v>
      </c>
      <c r="H13" s="24" t="s">
        <v>39</v>
      </c>
    </row>
    <row r="14" spans="2:8" ht="22.8" x14ac:dyDescent="0.3">
      <c r="B14" s="62" t="s">
        <v>10</v>
      </c>
      <c r="C14" s="20" t="s">
        <v>44</v>
      </c>
      <c r="D14" s="24" t="s">
        <v>29</v>
      </c>
      <c r="E14" s="44" t="s">
        <v>30</v>
      </c>
      <c r="F14" s="24" t="s">
        <v>31</v>
      </c>
      <c r="G14" s="19" t="s">
        <v>32</v>
      </c>
      <c r="H14" s="24" t="s">
        <v>33</v>
      </c>
    </row>
    <row r="15" spans="2:8" ht="31.5" customHeight="1" x14ac:dyDescent="0.3">
      <c r="B15" s="62"/>
      <c r="C15" s="20" t="s">
        <v>46</v>
      </c>
      <c r="D15" s="24" t="s">
        <v>47</v>
      </c>
      <c r="E15" s="24" t="s">
        <v>48</v>
      </c>
      <c r="F15" s="24" t="s">
        <v>31</v>
      </c>
      <c r="G15" s="19" t="s">
        <v>32</v>
      </c>
      <c r="H15" s="24" t="s">
        <v>33</v>
      </c>
    </row>
    <row r="16" spans="2:8" ht="23.25" customHeight="1" x14ac:dyDescent="0.3">
      <c r="B16" s="62" t="s">
        <v>12</v>
      </c>
      <c r="C16" s="21" t="s">
        <v>49</v>
      </c>
      <c r="D16" s="24" t="s">
        <v>29</v>
      </c>
      <c r="E16" s="24" t="s">
        <v>30</v>
      </c>
      <c r="F16" s="24" t="s">
        <v>31</v>
      </c>
      <c r="G16" s="19" t="s">
        <v>32</v>
      </c>
      <c r="H16" s="24" t="s">
        <v>39</v>
      </c>
    </row>
    <row r="17" spans="2:8" ht="23.25" customHeight="1" x14ac:dyDescent="0.3">
      <c r="B17" s="62"/>
      <c r="C17" s="20" t="s">
        <v>50</v>
      </c>
      <c r="D17" s="24" t="s">
        <v>51</v>
      </c>
      <c r="E17" s="24" t="s">
        <v>30</v>
      </c>
      <c r="F17" s="24" t="s">
        <v>31</v>
      </c>
      <c r="G17" s="19" t="s">
        <v>32</v>
      </c>
      <c r="H17" s="24" t="s">
        <v>33</v>
      </c>
    </row>
    <row r="18" spans="2:8" ht="22.8" x14ac:dyDescent="0.3">
      <c r="B18" s="23" t="s">
        <v>14</v>
      </c>
      <c r="C18" s="21" t="s">
        <v>15</v>
      </c>
      <c r="D18" s="24" t="s">
        <v>29</v>
      </c>
      <c r="E18" s="24" t="s">
        <v>30</v>
      </c>
      <c r="F18" s="24" t="s">
        <v>31</v>
      </c>
      <c r="G18" s="19" t="s">
        <v>32</v>
      </c>
      <c r="H18" s="24" t="s">
        <v>39</v>
      </c>
    </row>
    <row r="19" spans="2:8" ht="22.8" x14ac:dyDescent="0.3">
      <c r="B19" s="62" t="s">
        <v>16</v>
      </c>
      <c r="C19" s="21" t="s">
        <v>52</v>
      </c>
      <c r="D19" s="26" t="s">
        <v>53</v>
      </c>
      <c r="E19" s="24" t="s">
        <v>48</v>
      </c>
      <c r="F19" s="24" t="s">
        <v>31</v>
      </c>
      <c r="G19" s="19" t="s">
        <v>32</v>
      </c>
      <c r="H19" s="24" t="s">
        <v>39</v>
      </c>
    </row>
    <row r="20" spans="2:8" ht="22.8" x14ac:dyDescent="0.3">
      <c r="B20" s="62"/>
      <c r="C20" s="20" t="s">
        <v>50</v>
      </c>
      <c r="D20" s="24" t="s">
        <v>54</v>
      </c>
      <c r="E20" s="24" t="s">
        <v>30</v>
      </c>
      <c r="F20" s="24" t="s">
        <v>31</v>
      </c>
      <c r="G20" s="19" t="s">
        <v>32</v>
      </c>
      <c r="H20" s="24" t="s">
        <v>39</v>
      </c>
    </row>
    <row r="21" spans="2:8" ht="45.6" x14ac:dyDescent="0.3">
      <c r="B21" s="23" t="s">
        <v>18</v>
      </c>
      <c r="C21" s="21" t="s">
        <v>19</v>
      </c>
      <c r="D21" s="24" t="s">
        <v>40</v>
      </c>
      <c r="E21" s="24" t="s">
        <v>55</v>
      </c>
      <c r="F21" s="24" t="s">
        <v>31</v>
      </c>
      <c r="G21" s="19" t="s">
        <v>32</v>
      </c>
      <c r="H21" s="24" t="s">
        <v>39</v>
      </c>
    </row>
    <row r="22" spans="2:8" x14ac:dyDescent="0.3">
      <c r="B22" s="57" t="s">
        <v>56</v>
      </c>
      <c r="C22" s="57"/>
      <c r="D22" s="57"/>
      <c r="E22" s="57"/>
      <c r="F22" s="57"/>
      <c r="G22" s="57"/>
      <c r="H22" s="57"/>
    </row>
  </sheetData>
  <mergeCells count="12">
    <mergeCell ref="B22:H22"/>
    <mergeCell ref="B3:H3"/>
    <mergeCell ref="B4:B5"/>
    <mergeCell ref="C4:C5"/>
    <mergeCell ref="D4:D5"/>
    <mergeCell ref="F4:F5"/>
    <mergeCell ref="G4:G5"/>
    <mergeCell ref="B6:B9"/>
    <mergeCell ref="B10:B13"/>
    <mergeCell ref="B14:B15"/>
    <mergeCell ref="B16:B17"/>
    <mergeCell ref="B19:B20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zoomScaleNormal="100" workbookViewId="0">
      <selection activeCell="B5" sqref="B5:F12"/>
    </sheetView>
  </sheetViews>
  <sheetFormatPr baseColWidth="10" defaultColWidth="11.44140625" defaultRowHeight="14.4" x14ac:dyDescent="0.3"/>
  <cols>
    <col min="2" max="2" width="20.5546875" customWidth="1"/>
    <col min="3" max="3" width="15.6640625" customWidth="1"/>
    <col min="4" max="4" width="22.44140625" customWidth="1"/>
    <col min="5" max="5" width="21.88671875" customWidth="1"/>
    <col min="6" max="6" width="23.44140625" customWidth="1"/>
  </cols>
  <sheetData>
    <row r="4" spans="2:6" x14ac:dyDescent="0.3">
      <c r="B4" s="56" t="s">
        <v>57</v>
      </c>
      <c r="C4" s="56"/>
      <c r="D4" s="56"/>
      <c r="E4" s="56"/>
      <c r="F4" s="56"/>
    </row>
    <row r="5" spans="2:6" ht="39.6" x14ac:dyDescent="0.3">
      <c r="B5" s="13" t="s">
        <v>58</v>
      </c>
      <c r="C5" s="13" t="s">
        <v>59</v>
      </c>
      <c r="D5" s="13" t="s">
        <v>60</v>
      </c>
      <c r="E5" s="13" t="s">
        <v>61</v>
      </c>
      <c r="F5" s="13" t="s">
        <v>62</v>
      </c>
    </row>
    <row r="6" spans="2:6" x14ac:dyDescent="0.3">
      <c r="B6" s="43" t="s">
        <v>63</v>
      </c>
      <c r="C6" s="43" t="s">
        <v>64</v>
      </c>
      <c r="D6" s="43" t="s">
        <v>65</v>
      </c>
      <c r="E6" s="43" t="s">
        <v>66</v>
      </c>
      <c r="F6" s="20" t="s">
        <v>67</v>
      </c>
    </row>
    <row r="7" spans="2:6" ht="34.200000000000003" x14ac:dyDescent="0.3">
      <c r="B7" s="43" t="s">
        <v>68</v>
      </c>
      <c r="C7" s="43" t="s">
        <v>69</v>
      </c>
      <c r="D7" s="45" t="s">
        <v>9</v>
      </c>
      <c r="E7" s="43" t="s">
        <v>70</v>
      </c>
      <c r="F7" s="20" t="s">
        <v>71</v>
      </c>
    </row>
    <row r="8" spans="2:6" ht="22.8" x14ac:dyDescent="0.3">
      <c r="B8" s="43" t="s">
        <v>72</v>
      </c>
      <c r="C8" s="43" t="s">
        <v>69</v>
      </c>
      <c r="D8" s="43" t="s">
        <v>15</v>
      </c>
      <c r="E8" s="43" t="s">
        <v>73</v>
      </c>
      <c r="F8" s="20" t="s">
        <v>74</v>
      </c>
    </row>
    <row r="9" spans="2:6" ht="22.8" x14ac:dyDescent="0.3">
      <c r="B9" s="43" t="s">
        <v>75</v>
      </c>
      <c r="C9" s="43" t="s">
        <v>64</v>
      </c>
      <c r="D9" s="43" t="s">
        <v>76</v>
      </c>
      <c r="E9" s="43" t="s">
        <v>70</v>
      </c>
      <c r="F9" s="20" t="s">
        <v>77</v>
      </c>
    </row>
    <row r="10" spans="2:6" ht="34.200000000000003" x14ac:dyDescent="0.3">
      <c r="B10" s="45" t="s">
        <v>78</v>
      </c>
      <c r="C10" s="43" t="s">
        <v>64</v>
      </c>
      <c r="D10" s="43" t="s">
        <v>79</v>
      </c>
      <c r="E10" s="43" t="s">
        <v>70</v>
      </c>
      <c r="F10" s="20" t="s">
        <v>80</v>
      </c>
    </row>
    <row r="11" spans="2:6" ht="22.8" x14ac:dyDescent="0.3">
      <c r="B11" s="43" t="s">
        <v>81</v>
      </c>
      <c r="C11" s="45" t="s">
        <v>82</v>
      </c>
      <c r="D11" s="43" t="s">
        <v>52</v>
      </c>
      <c r="E11" s="43" t="s">
        <v>70</v>
      </c>
      <c r="F11" s="20" t="s">
        <v>77</v>
      </c>
    </row>
    <row r="12" spans="2:6" ht="22.8" x14ac:dyDescent="0.3">
      <c r="B12" s="43" t="s">
        <v>83</v>
      </c>
      <c r="C12" s="45" t="s">
        <v>82</v>
      </c>
      <c r="D12" s="43" t="s">
        <v>46</v>
      </c>
      <c r="E12" s="43" t="s">
        <v>70</v>
      </c>
      <c r="F12" s="20" t="s">
        <v>67</v>
      </c>
    </row>
    <row r="13" spans="2:6" x14ac:dyDescent="0.3">
      <c r="B13" s="57" t="s">
        <v>56</v>
      </c>
      <c r="C13" s="57"/>
      <c r="D13" s="57"/>
      <c r="E13" s="57"/>
      <c r="F13" s="57"/>
    </row>
  </sheetData>
  <mergeCells count="2">
    <mergeCell ref="B13:F13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9"/>
  <sheetViews>
    <sheetView zoomScaleNormal="100" workbookViewId="0">
      <selection activeCell="H1" sqref="H1:H1048576"/>
    </sheetView>
  </sheetViews>
  <sheetFormatPr baseColWidth="10" defaultColWidth="11.44140625" defaultRowHeight="14.4" x14ac:dyDescent="0.3"/>
  <cols>
    <col min="2" max="2" width="22.44140625" customWidth="1"/>
    <col min="3" max="3" width="19.33203125" customWidth="1"/>
    <col min="4" max="4" width="19.44140625" customWidth="1"/>
    <col min="5" max="5" width="13.44140625" bestFit="1" customWidth="1"/>
    <col min="7" max="7" width="18.6640625" customWidth="1"/>
  </cols>
  <sheetData>
    <row r="4" spans="2:7" x14ac:dyDescent="0.3">
      <c r="B4" s="63" t="s">
        <v>84</v>
      </c>
      <c r="C4" s="63"/>
      <c r="D4" s="63"/>
      <c r="E4" s="63"/>
      <c r="F4" s="63"/>
      <c r="G4" s="63"/>
    </row>
    <row r="5" spans="2:7" ht="26.4" x14ac:dyDescent="0.3">
      <c r="B5" s="13" t="s">
        <v>85</v>
      </c>
      <c r="C5" s="13" t="s">
        <v>86</v>
      </c>
      <c r="D5" s="13" t="s">
        <v>87</v>
      </c>
      <c r="E5" s="13" t="s">
        <v>88</v>
      </c>
      <c r="F5" s="13" t="s">
        <v>89</v>
      </c>
      <c r="G5" s="13" t="s">
        <v>90</v>
      </c>
    </row>
    <row r="6" spans="2:7" x14ac:dyDescent="0.3">
      <c r="B6" s="64" t="s">
        <v>63</v>
      </c>
      <c r="C6" s="43" t="s">
        <v>28</v>
      </c>
      <c r="D6" s="20" t="s">
        <v>29</v>
      </c>
      <c r="E6" s="20" t="s">
        <v>91</v>
      </c>
      <c r="F6" s="20" t="s">
        <v>32</v>
      </c>
      <c r="G6" s="20" t="s">
        <v>92</v>
      </c>
    </row>
    <row r="7" spans="2:7" x14ac:dyDescent="0.3">
      <c r="B7" s="65"/>
      <c r="C7" s="20" t="s">
        <v>49</v>
      </c>
      <c r="D7" s="20" t="s">
        <v>29</v>
      </c>
      <c r="E7" s="20" t="s">
        <v>91</v>
      </c>
      <c r="F7" s="20" t="s">
        <v>32</v>
      </c>
      <c r="G7" s="20" t="s">
        <v>92</v>
      </c>
    </row>
    <row r="8" spans="2:7" x14ac:dyDescent="0.3">
      <c r="B8" s="64" t="s">
        <v>68</v>
      </c>
      <c r="C8" s="45" t="s">
        <v>42</v>
      </c>
      <c r="D8" s="20" t="s">
        <v>29</v>
      </c>
      <c r="E8" s="20" t="s">
        <v>91</v>
      </c>
      <c r="F8" s="20" t="s">
        <v>32</v>
      </c>
      <c r="G8" s="20" t="s">
        <v>92</v>
      </c>
    </row>
    <row r="9" spans="2:7" x14ac:dyDescent="0.3">
      <c r="B9" s="66"/>
      <c r="C9" s="26" t="s">
        <v>44</v>
      </c>
      <c r="D9" s="20" t="s">
        <v>29</v>
      </c>
      <c r="E9" s="26" t="s">
        <v>91</v>
      </c>
      <c r="F9" s="20" t="s">
        <v>32</v>
      </c>
      <c r="G9" s="20" t="s">
        <v>92</v>
      </c>
    </row>
    <row r="10" spans="2:7" x14ac:dyDescent="0.3">
      <c r="B10" s="66"/>
      <c r="C10" s="26" t="s">
        <v>45</v>
      </c>
      <c r="D10" s="20" t="s">
        <v>29</v>
      </c>
      <c r="E10" s="26" t="s">
        <v>91</v>
      </c>
      <c r="F10" s="20" t="s">
        <v>32</v>
      </c>
      <c r="G10" s="20" t="s">
        <v>92</v>
      </c>
    </row>
    <row r="11" spans="2:7" x14ac:dyDescent="0.3">
      <c r="B11" s="65"/>
      <c r="C11" s="20" t="s">
        <v>34</v>
      </c>
      <c r="D11" s="20" t="s">
        <v>35</v>
      </c>
      <c r="E11" s="26" t="s">
        <v>91</v>
      </c>
      <c r="F11" s="20" t="s">
        <v>32</v>
      </c>
      <c r="G11" s="26" t="s">
        <v>92</v>
      </c>
    </row>
    <row r="12" spans="2:7" x14ac:dyDescent="0.3">
      <c r="B12" s="43" t="s">
        <v>72</v>
      </c>
      <c r="C12" s="43" t="s">
        <v>15</v>
      </c>
      <c r="D12" s="20" t="s">
        <v>29</v>
      </c>
      <c r="E12" s="26" t="s">
        <v>93</v>
      </c>
      <c r="F12" s="20" t="s">
        <v>32</v>
      </c>
      <c r="G12" s="26" t="s">
        <v>92</v>
      </c>
    </row>
    <row r="13" spans="2:7" x14ac:dyDescent="0.3">
      <c r="B13" s="64" t="s">
        <v>75</v>
      </c>
      <c r="C13" s="43" t="s">
        <v>36</v>
      </c>
      <c r="D13" s="26" t="s">
        <v>94</v>
      </c>
      <c r="E13" s="26" t="s">
        <v>91</v>
      </c>
      <c r="F13" s="20" t="s">
        <v>32</v>
      </c>
      <c r="G13" s="26" t="s">
        <v>92</v>
      </c>
    </row>
    <row r="14" spans="2:7" x14ac:dyDescent="0.3">
      <c r="B14" s="65"/>
      <c r="C14" s="20" t="s">
        <v>19</v>
      </c>
      <c r="D14" s="26" t="s">
        <v>94</v>
      </c>
      <c r="E14" s="26" t="s">
        <v>91</v>
      </c>
      <c r="F14" s="20" t="s">
        <v>32</v>
      </c>
      <c r="G14" s="26" t="s">
        <v>92</v>
      </c>
    </row>
    <row r="15" spans="2:7" x14ac:dyDescent="0.3">
      <c r="B15" s="67" t="s">
        <v>78</v>
      </c>
      <c r="C15" s="43" t="s">
        <v>36</v>
      </c>
      <c r="D15" s="26" t="s">
        <v>94</v>
      </c>
      <c r="E15" s="26" t="s">
        <v>93</v>
      </c>
      <c r="F15" s="20" t="s">
        <v>32</v>
      </c>
      <c r="G15" s="26" t="s">
        <v>92</v>
      </c>
    </row>
    <row r="16" spans="2:7" x14ac:dyDescent="0.3">
      <c r="B16" s="68"/>
      <c r="C16" s="20" t="s">
        <v>50</v>
      </c>
      <c r="D16" s="26" t="s">
        <v>94</v>
      </c>
      <c r="E16" s="26" t="s">
        <v>93</v>
      </c>
      <c r="F16" s="20" t="s">
        <v>32</v>
      </c>
      <c r="G16" s="26" t="s">
        <v>92</v>
      </c>
    </row>
    <row r="17" spans="2:7" x14ac:dyDescent="0.3">
      <c r="B17" s="43" t="s">
        <v>81</v>
      </c>
      <c r="C17" s="43" t="s">
        <v>52</v>
      </c>
      <c r="D17" s="26" t="s">
        <v>53</v>
      </c>
      <c r="E17" s="26" t="s">
        <v>93</v>
      </c>
      <c r="F17" s="25" t="s">
        <v>95</v>
      </c>
      <c r="G17" s="26" t="s">
        <v>92</v>
      </c>
    </row>
    <row r="18" spans="2:7" x14ac:dyDescent="0.3">
      <c r="B18" s="43" t="s">
        <v>83</v>
      </c>
      <c r="C18" s="43" t="s">
        <v>46</v>
      </c>
      <c r="D18" s="26" t="s">
        <v>47</v>
      </c>
      <c r="E18" s="26" t="s">
        <v>91</v>
      </c>
      <c r="F18" s="20" t="s">
        <v>32</v>
      </c>
      <c r="G18" s="26" t="s">
        <v>96</v>
      </c>
    </row>
    <row r="19" spans="2:7" x14ac:dyDescent="0.3">
      <c r="B19" s="63" t="s">
        <v>56</v>
      </c>
      <c r="C19" s="63"/>
      <c r="D19" s="63"/>
      <c r="E19" s="63"/>
      <c r="F19" s="63"/>
      <c r="G19" s="63"/>
    </row>
  </sheetData>
  <mergeCells count="6">
    <mergeCell ref="B4:G4"/>
    <mergeCell ref="B19:G19"/>
    <mergeCell ref="B6:B7"/>
    <mergeCell ref="B8:B11"/>
    <mergeCell ref="B13:B14"/>
    <mergeCell ref="B15:B16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7"/>
  <sheetViews>
    <sheetView topLeftCell="A12" zoomScale="110" zoomScaleNormal="110" workbookViewId="0">
      <selection activeCell="G15" sqref="G15"/>
    </sheetView>
  </sheetViews>
  <sheetFormatPr baseColWidth="10" defaultColWidth="11.44140625" defaultRowHeight="14.4" x14ac:dyDescent="0.3"/>
  <cols>
    <col min="2" max="2" width="12.88671875" customWidth="1"/>
    <col min="3" max="3" width="18.44140625" customWidth="1"/>
    <col min="4" max="4" width="16.33203125" customWidth="1"/>
    <col min="5" max="5" width="14.88671875" customWidth="1"/>
    <col min="6" max="6" width="9.5546875" customWidth="1"/>
    <col min="7" max="7" width="14" customWidth="1"/>
    <col min="8" max="8" width="9.33203125" customWidth="1"/>
    <col min="9" max="9" width="9" customWidth="1"/>
    <col min="10" max="10" width="12" customWidth="1"/>
  </cols>
  <sheetData>
    <row r="2" spans="2:10" x14ac:dyDescent="0.3">
      <c r="B2" s="63" t="s">
        <v>97</v>
      </c>
      <c r="C2" s="63"/>
      <c r="D2" s="63"/>
      <c r="E2" s="63"/>
      <c r="F2" s="63"/>
      <c r="G2" s="63"/>
      <c r="H2" s="63"/>
      <c r="I2" s="63"/>
    </row>
    <row r="3" spans="2:10" ht="33.6" customHeight="1" x14ac:dyDescent="0.3">
      <c r="B3" s="69" t="s">
        <v>98</v>
      </c>
      <c r="C3" s="69" t="s">
        <v>99</v>
      </c>
      <c r="D3" s="69" t="s">
        <v>100</v>
      </c>
      <c r="E3" s="69" t="s">
        <v>101</v>
      </c>
      <c r="F3" s="69"/>
      <c r="G3" s="69" t="s">
        <v>26</v>
      </c>
      <c r="H3" s="14" t="s">
        <v>102</v>
      </c>
      <c r="I3" s="14" t="s">
        <v>103</v>
      </c>
      <c r="J3" s="14" t="s">
        <v>104</v>
      </c>
    </row>
    <row r="4" spans="2:10" x14ac:dyDescent="0.3">
      <c r="B4" s="69"/>
      <c r="C4" s="69"/>
      <c r="D4" s="69"/>
      <c r="E4" s="14" t="s">
        <v>105</v>
      </c>
      <c r="F4" s="14" t="s">
        <v>106</v>
      </c>
      <c r="G4" s="69"/>
      <c r="H4" s="14" t="s">
        <v>107</v>
      </c>
      <c r="I4" s="14" t="s">
        <v>107</v>
      </c>
      <c r="J4" s="15" t="s">
        <v>108</v>
      </c>
    </row>
    <row r="5" spans="2:10" ht="24" x14ac:dyDescent="0.3">
      <c r="B5" s="46" t="s">
        <v>109</v>
      </c>
      <c r="C5" s="21" t="s">
        <v>28</v>
      </c>
      <c r="D5" s="20" t="s">
        <v>110</v>
      </c>
      <c r="E5" s="24" t="s">
        <v>111</v>
      </c>
      <c r="F5" s="27">
        <v>1</v>
      </c>
      <c r="G5" s="20" t="s">
        <v>39</v>
      </c>
      <c r="H5" s="28">
        <v>0</v>
      </c>
      <c r="I5" s="28">
        <v>2800</v>
      </c>
      <c r="J5" s="53">
        <f>H5/I5*100</f>
        <v>0</v>
      </c>
    </row>
    <row r="6" spans="2:10" ht="34.200000000000003" x14ac:dyDescent="0.3">
      <c r="B6" s="70" t="s">
        <v>112</v>
      </c>
      <c r="C6" s="20" t="s">
        <v>42</v>
      </c>
      <c r="D6" s="20" t="s">
        <v>110</v>
      </c>
      <c r="E6" s="24" t="s">
        <v>113</v>
      </c>
      <c r="F6" s="27">
        <v>1</v>
      </c>
      <c r="G6" s="20" t="s">
        <v>114</v>
      </c>
      <c r="H6" s="28">
        <v>120</v>
      </c>
      <c r="I6" s="28">
        <v>5500</v>
      </c>
      <c r="J6" s="21">
        <f t="shared" ref="J6:J16" si="0">H6/I6*100</f>
        <v>2.1818181818181821</v>
      </c>
    </row>
    <row r="7" spans="2:10" ht="34.200000000000003" x14ac:dyDescent="0.3">
      <c r="B7" s="70"/>
      <c r="C7" s="21" t="s">
        <v>49</v>
      </c>
      <c r="D7" s="20" t="s">
        <v>110</v>
      </c>
      <c r="E7" s="24" t="s">
        <v>113</v>
      </c>
      <c r="F7" s="27">
        <v>1</v>
      </c>
      <c r="G7" s="20" t="s">
        <v>115</v>
      </c>
      <c r="H7" s="28">
        <v>100</v>
      </c>
      <c r="I7" s="28">
        <v>2000</v>
      </c>
      <c r="J7" s="21">
        <f>H7/I7*100</f>
        <v>5</v>
      </c>
    </row>
    <row r="8" spans="2:10" ht="34.200000000000003" x14ac:dyDescent="0.3">
      <c r="B8" s="70" t="s">
        <v>116</v>
      </c>
      <c r="C8" s="20" t="s">
        <v>44</v>
      </c>
      <c r="D8" s="20" t="s">
        <v>110</v>
      </c>
      <c r="E8" s="24" t="s">
        <v>113</v>
      </c>
      <c r="F8" s="27">
        <v>1</v>
      </c>
      <c r="G8" s="20" t="s">
        <v>114</v>
      </c>
      <c r="H8" s="28">
        <v>80</v>
      </c>
      <c r="I8" s="28">
        <v>1250</v>
      </c>
      <c r="J8" s="54">
        <f t="shared" si="0"/>
        <v>6.4</v>
      </c>
    </row>
    <row r="9" spans="2:10" ht="34.200000000000003" x14ac:dyDescent="0.3">
      <c r="B9" s="70"/>
      <c r="C9" s="20" t="s">
        <v>117</v>
      </c>
      <c r="D9" s="20" t="s">
        <v>94</v>
      </c>
      <c r="E9" s="24" t="s">
        <v>118</v>
      </c>
      <c r="F9" s="27">
        <v>1</v>
      </c>
      <c r="G9" s="20" t="s">
        <v>119</v>
      </c>
      <c r="H9" s="28">
        <v>86</v>
      </c>
      <c r="I9" s="28">
        <v>7750</v>
      </c>
      <c r="J9" s="55">
        <f t="shared" si="0"/>
        <v>1.1096774193548387</v>
      </c>
    </row>
    <row r="10" spans="2:10" ht="34.200000000000003" x14ac:dyDescent="0.3">
      <c r="B10" s="46" t="s">
        <v>120</v>
      </c>
      <c r="C10" s="20" t="s">
        <v>45</v>
      </c>
      <c r="D10" s="20" t="s">
        <v>110</v>
      </c>
      <c r="E10" s="24" t="s">
        <v>113</v>
      </c>
      <c r="F10" s="27">
        <v>1</v>
      </c>
      <c r="G10" s="20" t="s">
        <v>121</v>
      </c>
      <c r="H10" s="28">
        <v>100</v>
      </c>
      <c r="I10" s="28">
        <v>1600</v>
      </c>
      <c r="J10" s="54">
        <f t="shared" si="0"/>
        <v>6.25</v>
      </c>
    </row>
    <row r="11" spans="2:10" ht="22.8" x14ac:dyDescent="0.3">
      <c r="B11" s="71" t="s">
        <v>122</v>
      </c>
      <c r="C11" s="20" t="s">
        <v>15</v>
      </c>
      <c r="D11" s="20" t="s">
        <v>110</v>
      </c>
      <c r="E11" s="24" t="s">
        <v>111</v>
      </c>
      <c r="F11" s="27">
        <v>1</v>
      </c>
      <c r="G11" s="20" t="s">
        <v>39</v>
      </c>
      <c r="H11" s="28">
        <v>0</v>
      </c>
      <c r="I11" s="28">
        <v>9500</v>
      </c>
      <c r="J11" s="53">
        <f t="shared" si="0"/>
        <v>0</v>
      </c>
    </row>
    <row r="12" spans="2:10" ht="34.200000000000003" x14ac:dyDescent="0.3">
      <c r="B12" s="72"/>
      <c r="C12" s="20" t="s">
        <v>123</v>
      </c>
      <c r="D12" s="20" t="s">
        <v>94</v>
      </c>
      <c r="E12" s="24" t="s">
        <v>124</v>
      </c>
      <c r="F12" s="27">
        <v>1</v>
      </c>
      <c r="G12" s="20" t="s">
        <v>114</v>
      </c>
      <c r="H12" s="28">
        <v>80</v>
      </c>
      <c r="I12" s="28">
        <v>12000</v>
      </c>
      <c r="J12" s="55">
        <f t="shared" si="0"/>
        <v>0.66666666666666674</v>
      </c>
    </row>
    <row r="13" spans="2:10" ht="22.8" x14ac:dyDescent="0.3">
      <c r="B13" s="72"/>
      <c r="C13" s="20" t="s">
        <v>125</v>
      </c>
      <c r="D13" s="20" t="s">
        <v>53</v>
      </c>
      <c r="E13" s="24" t="s">
        <v>126</v>
      </c>
      <c r="F13" s="27">
        <v>1</v>
      </c>
      <c r="G13" s="20" t="s">
        <v>39</v>
      </c>
      <c r="H13" s="28">
        <v>0</v>
      </c>
      <c r="I13" s="28">
        <v>1300</v>
      </c>
      <c r="J13" s="53">
        <f t="shared" si="0"/>
        <v>0</v>
      </c>
    </row>
    <row r="14" spans="2:10" ht="22.8" x14ac:dyDescent="0.3">
      <c r="B14" s="73"/>
      <c r="C14" s="20" t="s">
        <v>127</v>
      </c>
      <c r="D14" s="24" t="s">
        <v>94</v>
      </c>
      <c r="E14" s="24" t="s">
        <v>128</v>
      </c>
      <c r="F14" s="27">
        <v>1</v>
      </c>
      <c r="G14" s="20" t="s">
        <v>39</v>
      </c>
      <c r="H14" s="28">
        <v>0</v>
      </c>
      <c r="I14" s="28">
        <v>7350</v>
      </c>
      <c r="J14" s="53">
        <f t="shared" si="0"/>
        <v>0</v>
      </c>
    </row>
    <row r="15" spans="2:10" ht="24" x14ac:dyDescent="0.3">
      <c r="B15" s="38" t="s">
        <v>129</v>
      </c>
      <c r="C15" s="33" t="s">
        <v>34</v>
      </c>
      <c r="D15" s="24" t="s">
        <v>35</v>
      </c>
      <c r="E15" s="24" t="s">
        <v>113</v>
      </c>
      <c r="F15" s="27">
        <v>1</v>
      </c>
      <c r="G15" s="20" t="s">
        <v>130</v>
      </c>
      <c r="H15" s="28">
        <v>138</v>
      </c>
      <c r="I15" s="48">
        <v>250</v>
      </c>
      <c r="J15" s="54">
        <f t="shared" si="0"/>
        <v>55.2</v>
      </c>
    </row>
    <row r="16" spans="2:10" ht="45.6" x14ac:dyDescent="0.3">
      <c r="B16" s="38" t="s">
        <v>131</v>
      </c>
      <c r="C16" s="20" t="s">
        <v>132</v>
      </c>
      <c r="D16" s="20" t="s">
        <v>47</v>
      </c>
      <c r="E16" s="24" t="s">
        <v>126</v>
      </c>
      <c r="F16" s="27">
        <v>1</v>
      </c>
      <c r="G16" s="20" t="s">
        <v>133</v>
      </c>
      <c r="H16" s="28">
        <v>250</v>
      </c>
      <c r="I16" s="28">
        <v>12500</v>
      </c>
      <c r="J16" s="55">
        <f t="shared" si="0"/>
        <v>2</v>
      </c>
    </row>
    <row r="17" spans="2:9" x14ac:dyDescent="0.3">
      <c r="B17" s="63" t="s">
        <v>56</v>
      </c>
      <c r="C17" s="63"/>
      <c r="D17" s="63"/>
      <c r="E17" s="63"/>
      <c r="F17" s="63"/>
      <c r="G17" s="63"/>
      <c r="H17" s="63"/>
      <c r="I17" s="63"/>
    </row>
  </sheetData>
  <mergeCells count="10">
    <mergeCell ref="B3:B4"/>
    <mergeCell ref="E3:F3"/>
    <mergeCell ref="G3:G4"/>
    <mergeCell ref="B2:I2"/>
    <mergeCell ref="B17:I17"/>
    <mergeCell ref="C3:C4"/>
    <mergeCell ref="D3:D4"/>
    <mergeCell ref="B6:B7"/>
    <mergeCell ref="B8:B9"/>
    <mergeCell ref="B11:B1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3"/>
  <sheetViews>
    <sheetView topLeftCell="A16" zoomScaleNormal="100" workbookViewId="0">
      <selection activeCell="K31" sqref="K31"/>
    </sheetView>
  </sheetViews>
  <sheetFormatPr baseColWidth="10" defaultColWidth="11.44140625" defaultRowHeight="14.4" x14ac:dyDescent="0.3"/>
  <cols>
    <col min="1" max="1" width="27" customWidth="1"/>
    <col min="2" max="2" width="12.5546875" customWidth="1"/>
    <col min="3" max="6" width="12" bestFit="1" customWidth="1"/>
  </cols>
  <sheetData>
    <row r="2" spans="1:8" x14ac:dyDescent="0.3">
      <c r="A2" s="34" t="s">
        <v>139</v>
      </c>
      <c r="B2" s="6">
        <v>2019</v>
      </c>
      <c r="C2" s="6">
        <v>2020</v>
      </c>
      <c r="D2" s="6">
        <v>2021</v>
      </c>
      <c r="E2" s="6">
        <v>2022</v>
      </c>
      <c r="F2" s="6">
        <v>2023</v>
      </c>
      <c r="G2" s="6" t="s">
        <v>140</v>
      </c>
      <c r="H2" s="6" t="s">
        <v>141</v>
      </c>
    </row>
    <row r="3" spans="1:8" x14ac:dyDescent="0.3">
      <c r="A3" s="49" t="s">
        <v>142</v>
      </c>
      <c r="B3" s="50"/>
      <c r="C3" s="18"/>
      <c r="D3" s="18"/>
      <c r="E3" s="18"/>
      <c r="F3" s="18"/>
      <c r="G3" s="18"/>
      <c r="H3" s="18"/>
    </row>
    <row r="4" spans="1:8" x14ac:dyDescent="0.3">
      <c r="A4" s="29" t="s">
        <v>28</v>
      </c>
      <c r="B4" s="50"/>
      <c r="C4" s="18"/>
      <c r="D4" s="18"/>
      <c r="E4" s="18">
        <v>4396.8</v>
      </c>
      <c r="F4" s="18">
        <v>5660.75</v>
      </c>
      <c r="G4" s="18">
        <f>AVERAGE(B4:F4)</f>
        <v>5028.7749999999996</v>
      </c>
      <c r="H4" s="18">
        <f>SUM(B4:F4)/2</f>
        <v>5028.7749999999996</v>
      </c>
    </row>
    <row r="5" spans="1:8" x14ac:dyDescent="0.3">
      <c r="A5" s="29" t="s">
        <v>44</v>
      </c>
      <c r="B5" s="50"/>
      <c r="C5" s="18">
        <v>1263.727699530516</v>
      </c>
      <c r="D5" s="18">
        <v>1547.166666666667</v>
      </c>
      <c r="E5" s="18">
        <v>2127.583333333333</v>
      </c>
      <c r="F5" s="18">
        <v>1866.166666666667</v>
      </c>
      <c r="G5" s="18">
        <f t="shared" ref="G5" si="0">AVERAGE(B5:F5)</f>
        <v>1701.1610915492959</v>
      </c>
      <c r="H5" s="18">
        <f>SUM(C5:F5)/4</f>
        <v>1701.1610915492959</v>
      </c>
    </row>
    <row r="6" spans="1:8" x14ac:dyDescent="0.3">
      <c r="A6" s="29" t="s">
        <v>45</v>
      </c>
      <c r="B6" s="50"/>
      <c r="C6" s="18"/>
      <c r="D6" s="18"/>
      <c r="E6" s="18">
        <v>1837.114285714285</v>
      </c>
      <c r="F6" s="18">
        <v>3491.2</v>
      </c>
      <c r="G6" s="18">
        <f t="shared" ref="G6:G14" si="1">AVERAGE(B6:F6)</f>
        <v>2664.1571428571424</v>
      </c>
      <c r="H6" s="18">
        <f>SUM(B6:F6)/2</f>
        <v>2664.1571428571424</v>
      </c>
    </row>
    <row r="7" spans="1:8" x14ac:dyDescent="0.3">
      <c r="A7" s="29" t="s">
        <v>49</v>
      </c>
      <c r="B7" s="50"/>
      <c r="C7" s="18"/>
      <c r="D7" s="18"/>
      <c r="E7" s="18">
        <v>1837.114285714285</v>
      </c>
      <c r="F7" s="18">
        <v>3491.2</v>
      </c>
      <c r="G7" s="18">
        <f t="shared" si="1"/>
        <v>2664.1571428571424</v>
      </c>
      <c r="H7" s="18">
        <f>SUM(B7:F7)/2</f>
        <v>2664.1571428571424</v>
      </c>
    </row>
    <row r="8" spans="1:8" x14ac:dyDescent="0.3">
      <c r="A8" s="29" t="s">
        <v>34</v>
      </c>
      <c r="B8" s="50"/>
      <c r="C8" s="18"/>
      <c r="D8" s="18">
        <v>618</v>
      </c>
      <c r="E8" s="18"/>
      <c r="F8" s="18">
        <v>1440</v>
      </c>
      <c r="G8" s="18">
        <f t="shared" si="1"/>
        <v>1029</v>
      </c>
      <c r="H8" s="18">
        <f>SUM(B8:F8)/2</f>
        <v>1029</v>
      </c>
    </row>
    <row r="9" spans="1:8" x14ac:dyDescent="0.3">
      <c r="A9" s="30" t="s">
        <v>42</v>
      </c>
      <c r="B9" s="18">
        <v>5419.8132062747518</v>
      </c>
      <c r="C9" s="18">
        <v>5862.6559992777457</v>
      </c>
      <c r="D9" s="18">
        <v>5968.1420980108196</v>
      </c>
      <c r="E9" s="18">
        <v>10294.889027548719</v>
      </c>
      <c r="F9" s="18">
        <v>10074.233740139651</v>
      </c>
      <c r="G9" s="18">
        <f t="shared" si="1"/>
        <v>7523.9468142503374</v>
      </c>
      <c r="H9" s="18">
        <f>SUM(B9:F9)/5</f>
        <v>7523.9468142503374</v>
      </c>
    </row>
    <row r="10" spans="1:8" x14ac:dyDescent="0.3">
      <c r="A10" s="30" t="s">
        <v>143</v>
      </c>
      <c r="B10" s="18">
        <v>1004.131423865645</v>
      </c>
      <c r="C10" s="18">
        <v>1125.1735960268761</v>
      </c>
      <c r="D10" s="18">
        <v>1177.052051036037</v>
      </c>
      <c r="E10" s="18">
        <v>1653.337074016295</v>
      </c>
      <c r="F10" s="18">
        <v>2018.707729332179</v>
      </c>
      <c r="G10" s="18">
        <f t="shared" si="1"/>
        <v>1395.6803748554064</v>
      </c>
      <c r="H10" s="2">
        <f>SUM(B10:F10)/5</f>
        <v>1395.6803748554064</v>
      </c>
    </row>
    <row r="11" spans="1:8" x14ac:dyDescent="0.3">
      <c r="A11" s="16" t="s">
        <v>132</v>
      </c>
      <c r="B11" s="18">
        <v>10017</v>
      </c>
      <c r="C11" s="18">
        <v>12187</v>
      </c>
      <c r="D11" s="18">
        <v>12000</v>
      </c>
      <c r="E11" s="18">
        <v>38900</v>
      </c>
      <c r="F11" s="18">
        <v>30000</v>
      </c>
      <c r="G11" s="18">
        <f t="shared" si="1"/>
        <v>20620.8</v>
      </c>
      <c r="H11" s="18">
        <f>SUM(B11:F11)/5</f>
        <v>20620.8</v>
      </c>
    </row>
    <row r="12" spans="1:8" x14ac:dyDescent="0.3">
      <c r="A12" s="16" t="s">
        <v>144</v>
      </c>
      <c r="B12" s="18">
        <v>6411</v>
      </c>
      <c r="C12" s="18">
        <v>6629</v>
      </c>
      <c r="D12" s="18">
        <v>8407</v>
      </c>
      <c r="E12" s="18">
        <v>9786</v>
      </c>
      <c r="F12" s="18">
        <v>11087</v>
      </c>
      <c r="G12" s="18">
        <f t="shared" si="1"/>
        <v>8464</v>
      </c>
      <c r="H12" s="2">
        <f t="shared" ref="H12:H14" si="2">SUM(B12:F12)/5</f>
        <v>8464</v>
      </c>
    </row>
    <row r="13" spans="1:8" ht="26.4" x14ac:dyDescent="0.3">
      <c r="A13" s="16" t="s">
        <v>145</v>
      </c>
      <c r="B13" s="18">
        <v>4384</v>
      </c>
      <c r="C13" s="18">
        <v>4667</v>
      </c>
      <c r="D13" s="18">
        <v>6470</v>
      </c>
      <c r="E13" s="18">
        <v>8027</v>
      </c>
      <c r="F13" s="18">
        <v>7835</v>
      </c>
      <c r="G13" s="18">
        <f t="shared" si="1"/>
        <v>6276.6</v>
      </c>
      <c r="H13" s="2">
        <f t="shared" si="2"/>
        <v>6276.6</v>
      </c>
    </row>
    <row r="14" spans="1:8" ht="26.4" x14ac:dyDescent="0.3">
      <c r="A14" s="16" t="s">
        <v>146</v>
      </c>
      <c r="B14" s="35">
        <v>5174</v>
      </c>
      <c r="C14" s="35">
        <v>5481</v>
      </c>
      <c r="D14" s="35">
        <v>7564</v>
      </c>
      <c r="E14" s="35">
        <v>8609</v>
      </c>
      <c r="F14" s="35">
        <v>9687</v>
      </c>
      <c r="G14" s="35">
        <f t="shared" si="1"/>
        <v>7303</v>
      </c>
      <c r="H14" s="31">
        <f t="shared" si="2"/>
        <v>7303</v>
      </c>
    </row>
    <row r="15" spans="1:8" ht="15" thickBot="1" x14ac:dyDescent="0.35">
      <c r="A15" s="7" t="s">
        <v>147</v>
      </c>
      <c r="B15" s="4"/>
      <c r="C15" s="4"/>
      <c r="D15" s="4"/>
      <c r="E15" s="4"/>
      <c r="F15" s="4"/>
      <c r="G15" s="4"/>
      <c r="H15" s="4"/>
    </row>
    <row r="16" spans="1:8" x14ac:dyDescent="0.3">
      <c r="A16" s="10" t="s">
        <v>148</v>
      </c>
      <c r="B16" s="4"/>
      <c r="C16" s="4"/>
      <c r="D16" s="4"/>
      <c r="E16" s="4"/>
      <c r="F16" s="4"/>
      <c r="G16" s="4"/>
      <c r="H16" s="4"/>
    </row>
    <row r="17" spans="1:8" x14ac:dyDescent="0.3">
      <c r="A17" s="11" t="s">
        <v>149</v>
      </c>
      <c r="B17" s="4"/>
      <c r="C17" s="4"/>
      <c r="D17" s="4"/>
      <c r="E17" s="4"/>
      <c r="F17" s="4"/>
      <c r="G17" s="4"/>
      <c r="H17" s="4"/>
    </row>
    <row r="18" spans="1:8" x14ac:dyDescent="0.3">
      <c r="A18" s="8" t="s">
        <v>150</v>
      </c>
      <c r="C18" s="4"/>
      <c r="D18" s="4"/>
      <c r="E18" s="4"/>
      <c r="F18" s="4"/>
      <c r="G18" s="4"/>
      <c r="H18" s="4"/>
    </row>
    <row r="19" spans="1:8" ht="23.4" thickBot="1" x14ac:dyDescent="0.35">
      <c r="A19" s="9" t="s">
        <v>151</v>
      </c>
      <c r="C19" s="4"/>
      <c r="D19" s="4"/>
      <c r="E19" s="4"/>
      <c r="F19" s="4"/>
      <c r="G19" s="4"/>
      <c r="H19" s="4"/>
    </row>
    <row r="20" spans="1:8" x14ac:dyDescent="0.3">
      <c r="C20" s="4"/>
    </row>
    <row r="21" spans="1:8" x14ac:dyDescent="0.3">
      <c r="A21" s="6" t="s">
        <v>99</v>
      </c>
      <c r="B21" s="6" t="s">
        <v>140</v>
      </c>
      <c r="C21" s="4"/>
    </row>
    <row r="22" spans="1:8" x14ac:dyDescent="0.3">
      <c r="A22" s="29" t="s">
        <v>34</v>
      </c>
      <c r="B22" s="18">
        <v>1029</v>
      </c>
      <c r="C22" s="4"/>
    </row>
    <row r="23" spans="1:8" x14ac:dyDescent="0.3">
      <c r="A23" s="29" t="s">
        <v>44</v>
      </c>
      <c r="B23" s="18">
        <v>1701.1610915492959</v>
      </c>
      <c r="C23" s="4"/>
    </row>
    <row r="24" spans="1:8" x14ac:dyDescent="0.3">
      <c r="A24" s="29" t="s">
        <v>45</v>
      </c>
      <c r="B24" s="18">
        <v>2664.1571428571424</v>
      </c>
      <c r="C24" s="4"/>
    </row>
    <row r="25" spans="1:8" x14ac:dyDescent="0.3">
      <c r="A25" s="29" t="s">
        <v>49</v>
      </c>
      <c r="B25" s="18">
        <v>2664.1571428571424</v>
      </c>
      <c r="C25" s="4"/>
    </row>
    <row r="26" spans="1:8" x14ac:dyDescent="0.3">
      <c r="A26" s="29" t="s">
        <v>28</v>
      </c>
      <c r="B26" s="18">
        <v>5028.7749999999996</v>
      </c>
      <c r="C26" s="4"/>
      <c r="E26" s="32"/>
    </row>
    <row r="27" spans="1:8" x14ac:dyDescent="0.3">
      <c r="A27" s="30" t="s">
        <v>42</v>
      </c>
      <c r="B27" s="18">
        <v>7523.9468142503374</v>
      </c>
      <c r="C27" s="4"/>
    </row>
    <row r="28" spans="1:8" x14ac:dyDescent="0.3">
      <c r="A28" s="16" t="s">
        <v>132</v>
      </c>
      <c r="B28" s="35">
        <v>20620.8</v>
      </c>
      <c r="C28" s="4"/>
    </row>
    <row r="29" spans="1:8" x14ac:dyDescent="0.3">
      <c r="A29" s="16" t="s">
        <v>144</v>
      </c>
      <c r="B29" s="35">
        <v>8464</v>
      </c>
      <c r="C29" s="4"/>
    </row>
    <row r="30" spans="1:8" ht="26.4" x14ac:dyDescent="0.3">
      <c r="A30" s="16" t="s">
        <v>146</v>
      </c>
      <c r="B30" s="35">
        <v>7303</v>
      </c>
      <c r="C30" s="4"/>
    </row>
    <row r="31" spans="1:8" ht="26.4" x14ac:dyDescent="0.3">
      <c r="A31" s="16" t="s">
        <v>145</v>
      </c>
      <c r="B31" s="35">
        <v>6276.6</v>
      </c>
      <c r="C31" s="4"/>
    </row>
    <row r="32" spans="1:8" x14ac:dyDescent="0.3">
      <c r="A32" s="30" t="s">
        <v>143</v>
      </c>
      <c r="B32" s="35">
        <v>1395.6803748554064</v>
      </c>
      <c r="C32" s="4"/>
    </row>
    <row r="33" spans="3:3" x14ac:dyDescent="0.3">
      <c r="C33" s="4"/>
    </row>
  </sheetData>
  <sortState xmlns:xlrd2="http://schemas.microsoft.com/office/spreadsheetml/2017/richdata2" ref="A22:C28">
    <sortCondition ref="C22:C28"/>
  </sortState>
  <pageMargins left="0.7" right="0.7" top="0.75" bottom="0.75" header="0.3" footer="0.3"/>
  <pageSetup paperSize="9" orientation="portrait" horizontalDpi="300" verticalDpi="300" r:id="rId1"/>
  <ignoredErrors>
    <ignoredError sqref="H5:H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zoomScaleNormal="100" workbookViewId="0">
      <selection activeCell="B3" sqref="B3:G16"/>
    </sheetView>
  </sheetViews>
  <sheetFormatPr baseColWidth="10" defaultColWidth="11.44140625" defaultRowHeight="14.4" x14ac:dyDescent="0.3"/>
  <cols>
    <col min="1" max="1" width="8.88671875" customWidth="1"/>
    <col min="2" max="2" width="18.44140625" customWidth="1"/>
    <col min="3" max="3" width="22" customWidth="1"/>
    <col min="4" max="4" width="17.5546875" customWidth="1"/>
    <col min="5" max="6" width="12.6640625" customWidth="1"/>
    <col min="7" max="7" width="11.88671875" customWidth="1"/>
    <col min="8" max="8" width="4.44140625" customWidth="1"/>
    <col min="9" max="9" width="27.88671875" bestFit="1" customWidth="1"/>
    <col min="10" max="10" width="12.109375" bestFit="1" customWidth="1"/>
    <col min="11" max="11" width="11.44140625" customWidth="1"/>
    <col min="12" max="12" width="12.109375" bestFit="1" customWidth="1"/>
    <col min="13" max="13" width="8.5546875" customWidth="1"/>
    <col min="14" max="14" width="6" customWidth="1"/>
  </cols>
  <sheetData>
    <row r="2" spans="2:13" x14ac:dyDescent="0.3">
      <c r="B2" s="74" t="s">
        <v>134</v>
      </c>
      <c r="C2" s="75"/>
      <c r="D2" s="75"/>
      <c r="E2" s="75"/>
      <c r="F2" s="75"/>
      <c r="G2" s="75"/>
    </row>
    <row r="3" spans="2:13" ht="28.5" customHeight="1" x14ac:dyDescent="0.3">
      <c r="B3" s="76" t="s">
        <v>98</v>
      </c>
      <c r="C3" s="76" t="s">
        <v>99</v>
      </c>
      <c r="D3" s="76" t="s">
        <v>100</v>
      </c>
      <c r="E3" s="76" t="s">
        <v>135</v>
      </c>
      <c r="F3" s="76" t="s">
        <v>136</v>
      </c>
      <c r="G3" s="76" t="s">
        <v>137</v>
      </c>
      <c r="I3" s="76" t="s">
        <v>99</v>
      </c>
      <c r="J3" s="76" t="s">
        <v>135</v>
      </c>
      <c r="K3" s="76" t="s">
        <v>136</v>
      </c>
      <c r="L3" s="76" t="s">
        <v>137</v>
      </c>
      <c r="M3" s="76" t="s">
        <v>138</v>
      </c>
    </row>
    <row r="4" spans="2:13" ht="15.75" customHeight="1" x14ac:dyDescent="0.3">
      <c r="B4" s="76"/>
      <c r="C4" s="76"/>
      <c r="D4" s="76"/>
      <c r="E4" s="76" t="s">
        <v>107</v>
      </c>
      <c r="F4" s="76" t="s">
        <v>107</v>
      </c>
      <c r="G4" s="76" t="s">
        <v>107</v>
      </c>
      <c r="I4" s="76"/>
      <c r="J4" s="76" t="s">
        <v>107</v>
      </c>
      <c r="K4" s="76" t="s">
        <v>107</v>
      </c>
      <c r="L4" s="76" t="s">
        <v>107</v>
      </c>
      <c r="M4" s="76"/>
    </row>
    <row r="5" spans="2:13" ht="24" x14ac:dyDescent="0.3">
      <c r="B5" s="46" t="s">
        <v>109</v>
      </c>
      <c r="C5" s="21" t="s">
        <v>28</v>
      </c>
      <c r="D5" s="20" t="s">
        <v>110</v>
      </c>
      <c r="E5" s="28">
        <v>1300</v>
      </c>
      <c r="F5" s="28">
        <v>3800</v>
      </c>
      <c r="G5" s="28">
        <v>2800</v>
      </c>
      <c r="I5" s="21" t="s">
        <v>28</v>
      </c>
      <c r="J5" s="28">
        <v>1300</v>
      </c>
      <c r="K5" s="28">
        <v>3800</v>
      </c>
      <c r="L5" s="28">
        <v>2800</v>
      </c>
      <c r="M5" s="40">
        <f>K5/J5*100-100</f>
        <v>192.30769230769226</v>
      </c>
    </row>
    <row r="6" spans="2:13" ht="22.8" x14ac:dyDescent="0.3">
      <c r="B6" s="70" t="s">
        <v>112</v>
      </c>
      <c r="C6" s="20" t="s">
        <v>42</v>
      </c>
      <c r="D6" s="20" t="s">
        <v>110</v>
      </c>
      <c r="E6" s="28">
        <v>3500</v>
      </c>
      <c r="F6" s="28">
        <v>6000</v>
      </c>
      <c r="G6" s="28">
        <v>5500</v>
      </c>
      <c r="I6" s="20" t="s">
        <v>42</v>
      </c>
      <c r="J6" s="28">
        <v>3500</v>
      </c>
      <c r="K6" s="28">
        <v>6000</v>
      </c>
      <c r="L6" s="28">
        <v>5500</v>
      </c>
      <c r="M6" s="52">
        <f t="shared" ref="M6:M16" si="0">K6/J6*100-100</f>
        <v>71.428571428571416</v>
      </c>
    </row>
    <row r="7" spans="2:13" ht="22.8" x14ac:dyDescent="0.3">
      <c r="B7" s="70"/>
      <c r="C7" s="21" t="s">
        <v>49</v>
      </c>
      <c r="D7" s="20" t="s">
        <v>110</v>
      </c>
      <c r="E7" s="28">
        <v>1800</v>
      </c>
      <c r="F7" s="28">
        <v>3500</v>
      </c>
      <c r="G7" s="28">
        <v>2000</v>
      </c>
      <c r="I7" s="21" t="s">
        <v>49</v>
      </c>
      <c r="J7" s="28">
        <v>1800</v>
      </c>
      <c r="K7" s="28">
        <v>3500</v>
      </c>
      <c r="L7" s="28">
        <v>2000</v>
      </c>
      <c r="M7" s="52">
        <f>K7/J7*100-100</f>
        <v>94.444444444444429</v>
      </c>
    </row>
    <row r="8" spans="2:13" ht="22.8" x14ac:dyDescent="0.3">
      <c r="B8" s="70" t="s">
        <v>116</v>
      </c>
      <c r="C8" s="20" t="s">
        <v>44</v>
      </c>
      <c r="D8" s="20" t="s">
        <v>110</v>
      </c>
      <c r="E8" s="28">
        <v>650</v>
      </c>
      <c r="F8" s="28">
        <v>1650</v>
      </c>
      <c r="G8" s="28">
        <v>1250</v>
      </c>
      <c r="I8" s="20" t="s">
        <v>44</v>
      </c>
      <c r="J8" s="28">
        <v>650</v>
      </c>
      <c r="K8" s="28">
        <v>1650</v>
      </c>
      <c r="L8" s="28">
        <v>1250</v>
      </c>
      <c r="M8" s="52">
        <f t="shared" si="0"/>
        <v>153.84615384615384</v>
      </c>
    </row>
    <row r="9" spans="2:13" ht="22.8" x14ac:dyDescent="0.3">
      <c r="B9" s="70"/>
      <c r="C9" s="20" t="s">
        <v>117</v>
      </c>
      <c r="D9" s="20" t="s">
        <v>94</v>
      </c>
      <c r="E9" s="28">
        <v>6750</v>
      </c>
      <c r="F9" s="28">
        <v>8500</v>
      </c>
      <c r="G9" s="28">
        <v>7750</v>
      </c>
      <c r="I9" s="20" t="s">
        <v>117</v>
      </c>
      <c r="J9" s="28">
        <v>6750</v>
      </c>
      <c r="K9" s="28">
        <v>8500</v>
      </c>
      <c r="L9" s="28">
        <v>7750</v>
      </c>
      <c r="M9" s="39">
        <f t="shared" si="0"/>
        <v>25.925925925925924</v>
      </c>
    </row>
    <row r="10" spans="2:13" ht="22.8" x14ac:dyDescent="0.3">
      <c r="B10" s="47" t="s">
        <v>120</v>
      </c>
      <c r="C10" s="20" t="s">
        <v>45</v>
      </c>
      <c r="D10" s="20" t="s">
        <v>110</v>
      </c>
      <c r="E10" s="28">
        <v>450</v>
      </c>
      <c r="F10" s="28">
        <v>2500</v>
      </c>
      <c r="G10" s="28">
        <v>1600</v>
      </c>
      <c r="I10" s="20" t="s">
        <v>45</v>
      </c>
      <c r="J10" s="28">
        <v>450</v>
      </c>
      <c r="K10" s="28">
        <v>2500</v>
      </c>
      <c r="L10" s="28">
        <v>1600</v>
      </c>
      <c r="M10" s="40">
        <f>K10/J10*100-100</f>
        <v>455.55555555555554</v>
      </c>
    </row>
    <row r="11" spans="2:13" ht="22.8" x14ac:dyDescent="0.3">
      <c r="B11" s="71" t="s">
        <v>122</v>
      </c>
      <c r="C11" s="20" t="s">
        <v>15</v>
      </c>
      <c r="D11" s="20" t="s">
        <v>110</v>
      </c>
      <c r="E11" s="28">
        <v>4750</v>
      </c>
      <c r="F11" s="28">
        <v>13000</v>
      </c>
      <c r="G11" s="28">
        <v>9500</v>
      </c>
      <c r="I11" s="20" t="s">
        <v>15</v>
      </c>
      <c r="J11" s="28">
        <v>4750</v>
      </c>
      <c r="K11" s="28">
        <v>13000</v>
      </c>
      <c r="L11" s="28">
        <v>9500</v>
      </c>
      <c r="M11" s="52">
        <f t="shared" si="0"/>
        <v>173.68421052631578</v>
      </c>
    </row>
    <row r="12" spans="2:13" ht="22.8" x14ac:dyDescent="0.3">
      <c r="B12" s="72"/>
      <c r="C12" s="20" t="s">
        <v>123</v>
      </c>
      <c r="D12" s="20" t="s">
        <v>94</v>
      </c>
      <c r="E12" s="28">
        <v>10400</v>
      </c>
      <c r="F12" s="28">
        <v>13000</v>
      </c>
      <c r="G12" s="28">
        <v>12000</v>
      </c>
      <c r="I12" s="20" t="s">
        <v>123</v>
      </c>
      <c r="J12" s="28">
        <v>10400</v>
      </c>
      <c r="K12" s="28">
        <v>13000</v>
      </c>
      <c r="L12" s="28">
        <v>12000</v>
      </c>
      <c r="M12" s="39">
        <f t="shared" si="0"/>
        <v>25</v>
      </c>
    </row>
    <row r="13" spans="2:13" ht="22.8" x14ac:dyDescent="0.3">
      <c r="B13" s="72"/>
      <c r="C13" s="20" t="s">
        <v>125</v>
      </c>
      <c r="D13" s="20" t="s">
        <v>53</v>
      </c>
      <c r="E13" s="28">
        <v>1000</v>
      </c>
      <c r="F13" s="28">
        <v>1900</v>
      </c>
      <c r="G13" s="28">
        <v>1300</v>
      </c>
      <c r="I13" s="21" t="s">
        <v>125</v>
      </c>
      <c r="J13" s="28">
        <v>1000</v>
      </c>
      <c r="K13" s="28">
        <v>1900</v>
      </c>
      <c r="L13" s="28">
        <v>1300</v>
      </c>
      <c r="M13" s="52">
        <f t="shared" si="0"/>
        <v>90</v>
      </c>
    </row>
    <row r="14" spans="2:13" ht="22.8" x14ac:dyDescent="0.3">
      <c r="B14" s="73"/>
      <c r="C14" s="20" t="s">
        <v>127</v>
      </c>
      <c r="D14" s="24" t="s">
        <v>94</v>
      </c>
      <c r="E14" s="28">
        <v>6000</v>
      </c>
      <c r="F14" s="28">
        <v>8350</v>
      </c>
      <c r="G14" s="28">
        <v>7350</v>
      </c>
      <c r="I14" s="21" t="s">
        <v>127</v>
      </c>
      <c r="J14" s="28">
        <v>6000</v>
      </c>
      <c r="K14" s="28">
        <v>8350</v>
      </c>
      <c r="L14" s="28">
        <v>7350</v>
      </c>
      <c r="M14" s="39">
        <f t="shared" si="0"/>
        <v>39.166666666666657</v>
      </c>
    </row>
    <row r="15" spans="2:13" ht="22.8" x14ac:dyDescent="0.3">
      <c r="B15" s="38" t="s">
        <v>129</v>
      </c>
      <c r="C15" s="33" t="s">
        <v>34</v>
      </c>
      <c r="D15" s="24" t="s">
        <v>35</v>
      </c>
      <c r="E15" s="28">
        <v>150</v>
      </c>
      <c r="F15" s="28">
        <v>1150</v>
      </c>
      <c r="G15" s="28">
        <v>250</v>
      </c>
      <c r="I15" s="33" t="s">
        <v>34</v>
      </c>
      <c r="J15" s="28">
        <v>150</v>
      </c>
      <c r="K15" s="28">
        <v>1150</v>
      </c>
      <c r="L15" s="28">
        <v>250</v>
      </c>
      <c r="M15" s="40">
        <f t="shared" si="0"/>
        <v>666.66666666666674</v>
      </c>
    </row>
    <row r="16" spans="2:13" ht="24" x14ac:dyDescent="0.3">
      <c r="B16" s="38" t="s">
        <v>131</v>
      </c>
      <c r="C16" s="20" t="s">
        <v>132</v>
      </c>
      <c r="D16" s="20" t="s">
        <v>47</v>
      </c>
      <c r="E16" s="28">
        <v>8000</v>
      </c>
      <c r="F16" s="28">
        <v>14000</v>
      </c>
      <c r="G16" s="28">
        <v>12500</v>
      </c>
      <c r="I16" s="20" t="s">
        <v>132</v>
      </c>
      <c r="J16" s="28">
        <v>8000</v>
      </c>
      <c r="K16" s="28">
        <v>14000</v>
      </c>
      <c r="L16" s="28">
        <v>12500</v>
      </c>
      <c r="M16" s="52">
        <f t="shared" si="0"/>
        <v>75</v>
      </c>
    </row>
  </sheetData>
  <mergeCells count="15">
    <mergeCell ref="B8:B9"/>
    <mergeCell ref="B11:B14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B6:B7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8"/>
  <sheetViews>
    <sheetView tabSelected="1" zoomScaleNormal="100" workbookViewId="0">
      <selection activeCell="G27" sqref="G27"/>
    </sheetView>
  </sheetViews>
  <sheetFormatPr baseColWidth="10" defaultColWidth="11.44140625" defaultRowHeight="14.4" x14ac:dyDescent="0.3"/>
  <cols>
    <col min="1" max="1" width="6.44140625" customWidth="1"/>
    <col min="2" max="2" width="30.109375" bestFit="1" customWidth="1"/>
    <col min="3" max="6" width="11.44140625" customWidth="1"/>
    <col min="7" max="7" width="8.6640625" bestFit="1" customWidth="1"/>
    <col min="8" max="8" width="11.44140625" customWidth="1"/>
  </cols>
  <sheetData>
    <row r="2" spans="2:8" ht="15" customHeight="1" x14ac:dyDescent="0.3">
      <c r="B2" s="1" t="s">
        <v>139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140</v>
      </c>
    </row>
    <row r="3" spans="2:8" x14ac:dyDescent="0.3">
      <c r="B3" s="49" t="s">
        <v>142</v>
      </c>
      <c r="C3" s="50"/>
      <c r="D3" s="18"/>
      <c r="E3" s="18"/>
      <c r="F3" s="18"/>
      <c r="G3" s="18"/>
      <c r="H3" s="12"/>
    </row>
    <row r="4" spans="2:8" x14ac:dyDescent="0.3">
      <c r="B4" s="29" t="s">
        <v>28</v>
      </c>
      <c r="C4" s="50"/>
      <c r="D4" s="18"/>
      <c r="E4" s="18"/>
      <c r="F4" s="18">
        <v>4396.8</v>
      </c>
      <c r="G4" s="18">
        <v>5660.75</v>
      </c>
      <c r="H4" s="12">
        <f t="shared" ref="H4:H14" si="0">AVERAGE(C4:G4)</f>
        <v>5028.7749999999996</v>
      </c>
    </row>
    <row r="5" spans="2:8" x14ac:dyDescent="0.3">
      <c r="B5" s="29" t="s">
        <v>44</v>
      </c>
      <c r="C5" s="50"/>
      <c r="D5" s="18">
        <v>1263.727699530516</v>
      </c>
      <c r="E5" s="18">
        <v>1547.166666666667</v>
      </c>
      <c r="F5" s="18">
        <v>2127.583333333333</v>
      </c>
      <c r="G5" s="18">
        <v>1866.166666666667</v>
      </c>
      <c r="H5" s="12">
        <f t="shared" si="0"/>
        <v>1701.1610915492959</v>
      </c>
    </row>
    <row r="6" spans="2:8" x14ac:dyDescent="0.3">
      <c r="B6" s="29" t="s">
        <v>45</v>
      </c>
      <c r="C6" s="50"/>
      <c r="D6" s="18"/>
      <c r="E6" s="18"/>
      <c r="F6" s="18">
        <v>1837.114285714285</v>
      </c>
      <c r="G6" s="18">
        <v>3491.2</v>
      </c>
      <c r="H6" s="12">
        <f t="shared" si="0"/>
        <v>2664.1571428571424</v>
      </c>
    </row>
    <row r="7" spans="2:8" x14ac:dyDescent="0.3">
      <c r="B7" s="29" t="s">
        <v>49</v>
      </c>
      <c r="C7" s="50"/>
      <c r="D7" s="18"/>
      <c r="E7" s="18"/>
      <c r="F7" s="18">
        <v>1837.114285714285</v>
      </c>
      <c r="G7" s="18">
        <v>3491.2</v>
      </c>
      <c r="H7" s="12">
        <f t="shared" si="0"/>
        <v>2664.1571428571424</v>
      </c>
    </row>
    <row r="8" spans="2:8" x14ac:dyDescent="0.3">
      <c r="B8" s="29" t="s">
        <v>34</v>
      </c>
      <c r="C8" s="50"/>
      <c r="D8" s="18"/>
      <c r="E8" s="18">
        <v>618</v>
      </c>
      <c r="F8" s="18"/>
      <c r="G8" s="18">
        <v>1440</v>
      </c>
      <c r="H8" s="12">
        <f t="shared" si="0"/>
        <v>1029</v>
      </c>
    </row>
    <row r="9" spans="2:8" x14ac:dyDescent="0.3">
      <c r="B9" s="30" t="s">
        <v>42</v>
      </c>
      <c r="C9" s="18">
        <v>5419.8132062747518</v>
      </c>
      <c r="D9" s="18">
        <v>5862.6559992777457</v>
      </c>
      <c r="E9" s="18">
        <v>5968.1420980108196</v>
      </c>
      <c r="F9" s="18">
        <v>10294.889027548719</v>
      </c>
      <c r="G9" s="18">
        <v>10074.233740139651</v>
      </c>
      <c r="H9" s="12">
        <f t="shared" si="0"/>
        <v>7523.9468142503374</v>
      </c>
    </row>
    <row r="10" spans="2:8" x14ac:dyDescent="0.3">
      <c r="B10" s="30" t="s">
        <v>143</v>
      </c>
      <c r="C10" s="18">
        <v>1004.131423865645</v>
      </c>
      <c r="D10" s="18">
        <v>1125.1735960268761</v>
      </c>
      <c r="E10" s="18">
        <v>1177.052051036037</v>
      </c>
      <c r="F10" s="18">
        <v>1653.337074016295</v>
      </c>
      <c r="G10" s="18">
        <v>2018.707729332179</v>
      </c>
      <c r="H10" s="12">
        <f t="shared" si="0"/>
        <v>1395.6803748554064</v>
      </c>
    </row>
    <row r="11" spans="2:8" x14ac:dyDescent="0.3">
      <c r="B11" s="16" t="s">
        <v>132</v>
      </c>
      <c r="C11" s="18">
        <v>10017</v>
      </c>
      <c r="D11" s="18">
        <v>12187</v>
      </c>
      <c r="E11" s="18">
        <v>12000</v>
      </c>
      <c r="F11" s="18">
        <v>38900</v>
      </c>
      <c r="G11" s="18">
        <v>30000</v>
      </c>
      <c r="H11" s="12">
        <f t="shared" si="0"/>
        <v>20620.8</v>
      </c>
    </row>
    <row r="12" spans="2:8" x14ac:dyDescent="0.3">
      <c r="B12" s="16" t="s">
        <v>144</v>
      </c>
      <c r="C12" s="18">
        <v>6411</v>
      </c>
      <c r="D12" s="18">
        <v>6629</v>
      </c>
      <c r="E12" s="18">
        <v>8407</v>
      </c>
      <c r="F12" s="18">
        <v>9786</v>
      </c>
      <c r="G12" s="18">
        <v>11087</v>
      </c>
      <c r="H12" s="12">
        <f t="shared" si="0"/>
        <v>8464</v>
      </c>
    </row>
    <row r="13" spans="2:8" x14ac:dyDescent="0.3">
      <c r="B13" s="16" t="s">
        <v>145</v>
      </c>
      <c r="C13" s="18">
        <v>4384</v>
      </c>
      <c r="D13" s="18">
        <v>4667</v>
      </c>
      <c r="E13" s="18">
        <v>6470</v>
      </c>
      <c r="F13" s="18">
        <v>8027</v>
      </c>
      <c r="G13" s="18">
        <v>7835</v>
      </c>
      <c r="H13" s="12">
        <f t="shared" si="0"/>
        <v>6276.6</v>
      </c>
    </row>
    <row r="14" spans="2:8" ht="26.4" x14ac:dyDescent="0.3">
      <c r="B14" s="16" t="s">
        <v>146</v>
      </c>
      <c r="C14" s="35">
        <v>5174</v>
      </c>
      <c r="D14" s="35">
        <v>5481</v>
      </c>
      <c r="E14" s="35">
        <v>7564</v>
      </c>
      <c r="F14" s="35">
        <v>8609</v>
      </c>
      <c r="G14" s="35">
        <v>9687</v>
      </c>
      <c r="H14" s="12">
        <f t="shared" si="0"/>
        <v>7303</v>
      </c>
    </row>
    <row r="15" spans="2:8" ht="15" thickBot="1" x14ac:dyDescent="0.35">
      <c r="B15" s="7" t="s">
        <v>147</v>
      </c>
      <c r="C15" s="4"/>
      <c r="D15" s="4"/>
      <c r="E15" s="5"/>
      <c r="H15" s="5"/>
    </row>
    <row r="16" spans="2:8" x14ac:dyDescent="0.3">
      <c r="B16" s="10" t="s">
        <v>148</v>
      </c>
      <c r="C16" s="4"/>
      <c r="D16" s="4"/>
      <c r="E16" s="5"/>
      <c r="H16" s="5"/>
    </row>
    <row r="17" spans="2:8" x14ac:dyDescent="0.3">
      <c r="B17" s="11" t="s">
        <v>149</v>
      </c>
      <c r="C17" s="4"/>
      <c r="D17" s="4"/>
      <c r="E17" s="5"/>
      <c r="H17" s="5"/>
    </row>
    <row r="18" spans="2:8" x14ac:dyDescent="0.3">
      <c r="B18" s="8" t="s">
        <v>150</v>
      </c>
      <c r="C18" s="4"/>
      <c r="D18" s="4"/>
      <c r="E18" s="5"/>
      <c r="H18" s="5"/>
    </row>
    <row r="19" spans="2:8" ht="23.4" thickBot="1" x14ac:dyDescent="0.35">
      <c r="B19" s="9" t="s">
        <v>151</v>
      </c>
      <c r="C19" s="4"/>
      <c r="D19" s="4"/>
      <c r="E19" s="5"/>
      <c r="H19" s="5"/>
    </row>
    <row r="20" spans="2:8" x14ac:dyDescent="0.3">
      <c r="B20" s="3"/>
      <c r="C20" s="3"/>
      <c r="D20" s="4"/>
      <c r="E20" s="4"/>
      <c r="F20" s="4"/>
      <c r="G20" s="36"/>
      <c r="H20" s="5"/>
    </row>
    <row r="21" spans="2:8" x14ac:dyDescent="0.3">
      <c r="B21" s="1" t="s">
        <v>139</v>
      </c>
      <c r="C21" s="1">
        <v>2020</v>
      </c>
      <c r="D21" s="1">
        <v>2021</v>
      </c>
      <c r="E21" s="1">
        <v>2022</v>
      </c>
      <c r="F21" s="1">
        <v>2023</v>
      </c>
      <c r="G21" s="36"/>
      <c r="H21" s="5"/>
    </row>
    <row r="22" spans="2:8" x14ac:dyDescent="0.3">
      <c r="B22" s="29" t="s">
        <v>44</v>
      </c>
      <c r="C22" s="17"/>
      <c r="D22" s="17">
        <f t="shared" ref="D22:F22" si="1">E5/D5*100-100</f>
        <v>22.428800701405095</v>
      </c>
      <c r="E22" s="17">
        <f t="shared" si="1"/>
        <v>37.514812021975615</v>
      </c>
      <c r="F22" s="17">
        <f t="shared" si="1"/>
        <v>-12.287023618346296</v>
      </c>
      <c r="G22" s="37" cm="1">
        <f t="array" ref="G22">+AVERAGE(ABS(C22:F22))</f>
        <v>18.057659085431752</v>
      </c>
      <c r="H22" s="5"/>
    </row>
    <row r="23" spans="2:8" x14ac:dyDescent="0.3">
      <c r="B23" s="30" t="s">
        <v>42</v>
      </c>
      <c r="C23" s="17">
        <f>D9/C9*100-100</f>
        <v>8.1708128333702632</v>
      </c>
      <c r="D23" s="17">
        <f t="shared" ref="D23:F23" si="2">E9/D9*100-100</f>
        <v>1.7992885604420508</v>
      </c>
      <c r="E23" s="17">
        <f t="shared" si="2"/>
        <v>72.497384587743028</v>
      </c>
      <c r="F23" s="17">
        <f t="shared" si="2"/>
        <v>-2.1433478964037818</v>
      </c>
      <c r="G23" s="41" cm="1">
        <f t="array" ref="G23">+AVERAGE(ABS(C23:F23))</f>
        <v>21.152708469489781</v>
      </c>
      <c r="H23" s="5"/>
    </row>
    <row r="24" spans="2:8" x14ac:dyDescent="0.3">
      <c r="B24" s="30" t="s">
        <v>143</v>
      </c>
      <c r="C24" s="17">
        <f>D10/C10*100-100</f>
        <v>12.054415316996071</v>
      </c>
      <c r="D24" s="17">
        <f t="shared" ref="D24:F24" si="3">E10/D10*100-100</f>
        <v>4.610706756037473</v>
      </c>
      <c r="E24" s="17">
        <f t="shared" si="3"/>
        <v>40.464227776590974</v>
      </c>
      <c r="F24" s="17">
        <f t="shared" si="3"/>
        <v>22.098981572361637</v>
      </c>
      <c r="G24" s="41" cm="1">
        <f t="array" ref="G24">+AVERAGE(ABS(C24:F24))</f>
        <v>19.807082855496539</v>
      </c>
    </row>
    <row r="25" spans="2:8" x14ac:dyDescent="0.3">
      <c r="B25" s="16" t="s">
        <v>132</v>
      </c>
      <c r="C25" s="17">
        <f>D11/C11*100-100</f>
        <v>21.663172606568821</v>
      </c>
      <c r="D25" s="17">
        <f t="shared" ref="D25:F25" si="4">E11/D11*100-100</f>
        <v>-1.5344219250020501</v>
      </c>
      <c r="E25" s="17">
        <f t="shared" si="4"/>
        <v>224.16666666666669</v>
      </c>
      <c r="F25" s="17">
        <f t="shared" si="4"/>
        <v>-22.879177377892034</v>
      </c>
      <c r="G25" s="42" cm="1">
        <f t="array" ref="G25">+AVERAGE(ABS(C25:F25))</f>
        <v>67.560859644032405</v>
      </c>
    </row>
    <row r="26" spans="2:8" x14ac:dyDescent="0.3">
      <c r="B26" s="16" t="s">
        <v>144</v>
      </c>
      <c r="C26" s="17">
        <f>D12/C12*100-100</f>
        <v>3.4004055529558599</v>
      </c>
      <c r="D26" s="17">
        <f t="shared" ref="D26:F26" si="5">E12/D12*100-100</f>
        <v>26.821541710665258</v>
      </c>
      <c r="E26" s="17">
        <f t="shared" si="5"/>
        <v>16.402997502081604</v>
      </c>
      <c r="F26" s="17">
        <f t="shared" si="5"/>
        <v>13.294502350296341</v>
      </c>
      <c r="G26" s="51" cm="1">
        <f t="array" ref="G26">+AVERAGE(ABS(C26:F26))</f>
        <v>14.979861778999766</v>
      </c>
    </row>
    <row r="27" spans="2:8" x14ac:dyDescent="0.3">
      <c r="B27" s="16" t="s">
        <v>145</v>
      </c>
      <c r="C27" s="17">
        <f t="shared" ref="C27:F27" si="6">D13/C13*100-100</f>
        <v>6.4552919708029179</v>
      </c>
      <c r="D27" s="17">
        <f t="shared" si="6"/>
        <v>38.632954788943636</v>
      </c>
      <c r="E27" s="17">
        <f t="shared" si="6"/>
        <v>24.064914992272037</v>
      </c>
      <c r="F27" s="17">
        <f t="shared" si="6"/>
        <v>-2.3919272455462703</v>
      </c>
      <c r="G27" s="51" cm="1">
        <f t="array" ref="G27">+AVERAGE(ABS(C27:F27))</f>
        <v>17.886272249391215</v>
      </c>
    </row>
    <row r="28" spans="2:8" ht="26.4" x14ac:dyDescent="0.3">
      <c r="B28" s="16" t="s">
        <v>146</v>
      </c>
      <c r="C28" s="17">
        <f t="shared" ref="C28:F28" si="7">D14/C14*100-100</f>
        <v>5.9335137224584571</v>
      </c>
      <c r="D28" s="17">
        <f t="shared" si="7"/>
        <v>38.004013866082829</v>
      </c>
      <c r="E28" s="17">
        <f t="shared" si="7"/>
        <v>13.815441565309357</v>
      </c>
      <c r="F28" s="17">
        <f t="shared" si="7"/>
        <v>12.521779533046811</v>
      </c>
      <c r="G28" s="51" cm="1">
        <f t="array" ref="G28">+AVERAGE(ABS(C28:F28))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2025-08-27T14:56:36+00:00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96BBBC-4612-4CE4-8DB4-AEEF201D0F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dfd1c-4089-4e06-927d-add0534611cf"/>
    <ds:schemaRef ds:uri="a90b905c-b97c-428b-8612-fd211708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3E9602-04BC-4E38-91DD-44C0C1B37D8C}">
  <ds:schemaRefs>
    <ds:schemaRef ds:uri="http://purl.org/dc/elements/1.1/"/>
    <ds:schemaRef ds:uri="http://schemas.microsoft.com/office/2006/documentManagement/types"/>
    <ds:schemaRef ds:uri="169dfd1c-4089-4e06-927d-add0534611cf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a90b905c-b97c-428b-8612-fd2117087ed6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4.3.3. PRECIOS PROMEDIO SIPSA</vt:lpstr>
      <vt:lpstr>4.3.2. PRECIOS PAGAD PRODUCTOR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Leidy Geraldine Laverde Alfonso</cp:lastModifiedBy>
  <cp:revision/>
  <dcterms:created xsi:type="dcterms:W3CDTF">2024-08-23T00:06:32Z</dcterms:created>
  <dcterms:modified xsi:type="dcterms:W3CDTF">2025-10-10T21:36:58Z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