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0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EL ROBLE\"/>
    </mc:Choice>
  </mc:AlternateContent>
  <xr:revisionPtr revIDLastSave="0" documentId="11_39D7A88024F868A7ECBFFBB7E97B1CC9E5FD6425" xr6:coauthVersionLast="47" xr6:coauthVersionMax="47" xr10:uidLastSave="{00000000-0000-0000-0000-000000000000}"/>
  <bookViews>
    <workbookView xWindow="0" yWindow="0" windowWidth="20490" windowHeight="7755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PRODUCTO'!$A$1:$I$9</definedName>
    <definedName name="_xlnm._FilterDatabase" localSheetId="5" hidden="1">'4.3.2. PRECIOS PAGAD PRODUCTOR'!$B$2:$G$5</definedName>
    <definedName name="_xlnm._FilterDatabase" localSheetId="6" hidden="1">'4.3.3. PRECIOS PROMEDIO SIPSA'!$M$2:$N$7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8" l="1"/>
  <c r="H8" i="8"/>
  <c r="H9" i="8"/>
  <c r="H10" i="8"/>
  <c r="H3" i="8"/>
  <c r="H4" i="8"/>
  <c r="H5" i="8"/>
  <c r="G8" i="8"/>
  <c r="G9" i="8"/>
  <c r="G10" i="8"/>
  <c r="G3" i="8"/>
  <c r="G4" i="8"/>
  <c r="G5" i="8"/>
  <c r="H6" i="8" l="1"/>
  <c r="G6" i="8"/>
  <c r="G7" i="8"/>
  <c r="M15" i="7" l="1"/>
  <c r="M5" i="7"/>
  <c r="I7" i="6"/>
  <c r="I11" i="6"/>
  <c r="H10" i="9" l="1"/>
  <c r="H9" i="9"/>
  <c r="H8" i="9"/>
  <c r="H7" i="9"/>
  <c r="H6" i="9"/>
  <c r="H5" i="9"/>
  <c r="H4" i="9"/>
  <c r="H3" i="9"/>
  <c r="M14" i="7" l="1"/>
  <c r="I13" i="6"/>
  <c r="I5" i="6"/>
  <c r="I6" i="6"/>
  <c r="I9" i="6"/>
  <c r="I8" i="6"/>
  <c r="I3" i="6"/>
  <c r="I4" i="6"/>
  <c r="M13" i="7" l="1"/>
  <c r="M12" i="7"/>
  <c r="F17" i="9" l="1"/>
  <c r="F18" i="9"/>
  <c r="F19" i="9"/>
  <c r="F20" i="9"/>
  <c r="F21" i="9"/>
  <c r="F22" i="9"/>
  <c r="F23" i="9"/>
  <c r="E17" i="9"/>
  <c r="E18" i="9"/>
  <c r="E19" i="9"/>
  <c r="E20" i="9"/>
  <c r="E21" i="9"/>
  <c r="E22" i="9"/>
  <c r="E23" i="9"/>
  <c r="D17" i="9"/>
  <c r="D18" i="9"/>
  <c r="D19" i="9"/>
  <c r="D20" i="9"/>
  <c r="D21" i="9"/>
  <c r="D22" i="9"/>
  <c r="D23" i="9"/>
  <c r="D16" i="9"/>
  <c r="E16" i="9"/>
  <c r="F16" i="9"/>
  <c r="C17" i="9"/>
  <c r="C18" i="9"/>
  <c r="C19" i="9"/>
  <c r="C20" i="9"/>
  <c r="C21" i="9"/>
  <c r="C22" i="9"/>
  <c r="C23" i="9"/>
  <c r="G23" i="9" s="1" a="1"/>
  <c r="G23" i="9" s="1"/>
  <c r="C16" i="9"/>
  <c r="I12" i="6"/>
  <c r="I10" i="6"/>
  <c r="M6" i="7"/>
  <c r="M7" i="7"/>
  <c r="M8" i="7"/>
  <c r="M9" i="7"/>
  <c r="M10" i="7"/>
  <c r="M11" i="7"/>
  <c r="G20" i="9" l="1" a="1"/>
  <c r="G20" i="9" s="1"/>
  <c r="G22" i="9" a="1"/>
  <c r="G22" i="9" s="1"/>
  <c r="G18" i="9" a="1"/>
  <c r="G18" i="9" s="1"/>
  <c r="G16" i="9" a="1"/>
  <c r="G16" i="9" s="1"/>
  <c r="G19" i="9" a="1"/>
  <c r="G19" i="9" s="1"/>
  <c r="G21" i="9" a="1"/>
  <c r="G21" i="9" s="1"/>
  <c r="G17" i="9" a="1"/>
  <c r="G1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<sst xmlns="http://schemas.openxmlformats.org/spreadsheetml/2006/main" count="466" uniqueCount="212">
  <si>
    <t>Tabla 1. Organizaciones de la Agricultura Familiar (OAF) participantes de los encuentros territoriales en el municipio de El Roble</t>
  </si>
  <si>
    <t>Nombre y sigla asociación</t>
  </si>
  <si>
    <t>Principales productos comercializados</t>
  </si>
  <si>
    <t>No. de familias asociadas</t>
  </si>
  <si>
    <t>Servicios que presta la OAF</t>
  </si>
  <si>
    <t>ASOCIACION AGROPECUARIA Y COMUNITARIA LAS TABLITAS</t>
  </si>
  <si>
    <t xml:space="preserve">Bovino en pie </t>
  </si>
  <si>
    <t xml:space="preserve"> Comercialización Colectiva.</t>
  </si>
  <si>
    <t xml:space="preserve">Leche cruda bovina </t>
  </si>
  <si>
    <t xml:space="preserve">Arroz trillado manual
</t>
  </si>
  <si>
    <t>Yuca criolla</t>
  </si>
  <si>
    <t>Yuca Industrial</t>
  </si>
  <si>
    <t>ASOCIACION DE JOVENES EMPRENDEDORES DE TIERRA SANTA</t>
  </si>
  <si>
    <t>Maíz amarillo seco</t>
  </si>
  <si>
    <t xml:space="preserve">Pollo en pie
</t>
  </si>
  <si>
    <t>Huevos</t>
  </si>
  <si>
    <t>ASOCIACION DE MUJERES CAMPESINAS VEREDA RANCHO DE LA CRUZ</t>
  </si>
  <si>
    <t>Cerdo en pie</t>
  </si>
  <si>
    <t>Ajonjolí grano seco</t>
  </si>
  <si>
    <t>ASOCIACION DE CAMPESINOS DE RANCHO DE LA CRUZ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</si>
  <si>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</si>
  <si>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</si>
  <si>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</si>
  <si>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</si>
  <si>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</si>
  <si>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</si>
  <si>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t>Bovino en pie 200 Kg</t>
  </si>
  <si>
    <t>Intermediario  100%</t>
  </si>
  <si>
    <t>No</t>
  </si>
  <si>
    <t>Contado</t>
  </si>
  <si>
    <t>Finca 100%</t>
  </si>
  <si>
    <t>Caneca 20 Lt</t>
  </si>
  <si>
    <t>Consumidor Final 10%
Agroindustria 90%</t>
  </si>
  <si>
    <t>Bulto 50 kg</t>
  </si>
  <si>
    <t>Intermediario 40%
Minorista 60%</t>
  </si>
  <si>
    <t>Bolsa 40 Kg</t>
  </si>
  <si>
    <t>Intermediario 70%
Minorista 30%</t>
  </si>
  <si>
    <t>Cabecera Municipal 100%</t>
  </si>
  <si>
    <t>Agroindustria 100%</t>
  </si>
  <si>
    <t>Intermediario 30%
Minorista 70%</t>
  </si>
  <si>
    <t>Unidad 2 Kg</t>
  </si>
  <si>
    <t>Consumidor Final 30%
Minorista 70%</t>
  </si>
  <si>
    <t>Crédito</t>
  </si>
  <si>
    <t>Canasta 30 Unidades</t>
  </si>
  <si>
    <t>Minorista 100%</t>
  </si>
  <si>
    <t>Cerdo en pie 70 Kg</t>
  </si>
  <si>
    <t>Intermediario 100%</t>
  </si>
  <si>
    <t>Intermediario 20%
Minorista 80%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</si>
  <si>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La Apartada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</si>
  <si>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</si>
  <si>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</si>
  <si>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</si>
  <si>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</si>
  <si>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</si>
  <si>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Abastos El Roble</t>
  </si>
  <si>
    <t>Minoristas</t>
  </si>
  <si>
    <t>Bovino en píe</t>
  </si>
  <si>
    <t xml:space="preserve">Cabecera Municipal El Roble </t>
  </si>
  <si>
    <t>Centro Poblado El Sitio Tierra Santa, Palmital 100%</t>
  </si>
  <si>
    <t>Pollo</t>
  </si>
  <si>
    <t>Centro Poblado El Sitio Grillo Alegre 100%</t>
  </si>
  <si>
    <t>Expendios de carnes Calle Larga</t>
  </si>
  <si>
    <t>Cerdo en píe</t>
  </si>
  <si>
    <t>Centro Poblado Las Tablitas, Grillo, Alegre 100%</t>
  </si>
  <si>
    <t>Quesera Emili</t>
  </si>
  <si>
    <t>Procesador/Agroin</t>
  </si>
  <si>
    <t>Leche cruda</t>
  </si>
  <si>
    <t>Corregimiento El Sitio</t>
  </si>
  <si>
    <t>Centro Poblado El Sitio, Rancho de la Cruz 100%</t>
  </si>
  <si>
    <t>Agroinsumos El Roble</t>
  </si>
  <si>
    <t>Maíz amarillo</t>
  </si>
  <si>
    <t>Centro Poblado El Sitio, patillal, Tierra Santa 100%</t>
  </si>
  <si>
    <t>Granero la Fe de Dios</t>
  </si>
  <si>
    <t>Ajonjolí</t>
  </si>
  <si>
    <t>Plaza de mercado El Papayo, Sincelejo</t>
  </si>
  <si>
    <t xml:space="preserve">Centro Poblado El Sitio, Palmital, Tierra Santa 40% Sampues 20% Sincelejo 40% </t>
  </si>
  <si>
    <t>Alminodera La Victoria</t>
  </si>
  <si>
    <t>Yuca fresca</t>
  </si>
  <si>
    <t>Centro Poblado El Sitio Tierra Santa, Las Tablitas 100%</t>
  </si>
  <si>
    <t>Tienda El Parque</t>
  </si>
  <si>
    <t>Centro Poblado Las Tablitas, Palmital 100%</t>
  </si>
  <si>
    <t>Huevo</t>
  </si>
  <si>
    <t>Centro Poblado El Sitio, Grillo, Alegre, Callo de Palma 100%</t>
  </si>
  <si>
    <t>Arroz</t>
  </si>
  <si>
    <t>Centro Poblado El Sitio, Patillal, Tierra Santa 100%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</si>
  <si>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La Apartada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</si>
  <si>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</si>
  <si>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</si>
  <si>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</si>
  <si>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</si>
  <si>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</si>
  <si>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</si>
  <si>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 xml:space="preserve">Bovino en píe 400 kg </t>
  </si>
  <si>
    <t xml:space="preserve">Res en píe 400 kg </t>
  </si>
  <si>
    <t xml:space="preserve">Semanal </t>
  </si>
  <si>
    <t xml:space="preserve">Pollo 2 kg </t>
  </si>
  <si>
    <t>El Roble 100%</t>
  </si>
  <si>
    <t xml:space="preserve">Cerdo en píe 70 kg </t>
  </si>
  <si>
    <t xml:space="preserve">Leche cruda </t>
  </si>
  <si>
    <t xml:space="preserve">Cantina 20 litros </t>
  </si>
  <si>
    <t>Diario</t>
  </si>
  <si>
    <t>Credito</t>
  </si>
  <si>
    <t>El Roble 20% Sincelejo 80%</t>
  </si>
  <si>
    <t>Bulto  50 Kg</t>
  </si>
  <si>
    <t xml:space="preserve">Quincenal </t>
  </si>
  <si>
    <t>Sincelejo 100%</t>
  </si>
  <si>
    <t>Bulto 50 Kg</t>
  </si>
  <si>
    <t xml:space="preserve">Barranquilla 60% Corozal 40% </t>
  </si>
  <si>
    <t xml:space="preserve"> Canasta x 30 Unidades</t>
  </si>
  <si>
    <t>Kilogramo</t>
  </si>
  <si>
    <r>
      <t xml:space="preserve">Fuente: </t>
    </r>
    <r>
      <rPr>
        <sz val="10"/>
        <color rgb="FF000000"/>
        <rFont val="Arial"/>
        <family val="2"/>
      </rPr>
      <t>ANT, 2025</t>
    </r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</si>
  <si>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</si>
  <si>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</si>
  <si>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</si>
  <si>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</si>
  <si>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</si>
  <si>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</si>
  <si>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</si>
  <si>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</si>
  <si>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</si>
  <si>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</si>
  <si>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</si>
  <si>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</si>
  <si>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minimo</t>
  </si>
  <si>
    <t>Maximo</t>
  </si>
  <si>
    <t>07Wc2s1-49</t>
  </si>
  <si>
    <t>Semilla grano seco  Bulto 50 kg</t>
  </si>
  <si>
    <t xml:space="preserve">Intermediarios
Minorista </t>
  </si>
  <si>
    <t>50%
50%</t>
  </si>
  <si>
    <t>Cabecera Municipal 56%
Sincelejo 44%</t>
  </si>
  <si>
    <t>02Wa-80</t>
  </si>
  <si>
    <t>Avicultura De Postura</t>
  </si>
  <si>
    <t>Canasta por 30 Unidades</t>
  </si>
  <si>
    <t>Minorista 
Consumidor Final</t>
  </si>
  <si>
    <t>90%
10%</t>
  </si>
  <si>
    <t xml:space="preserve">Cabecera Municipal 90%
Finca 10%
</t>
  </si>
  <si>
    <t>Ganadería Doble Propósito (Res kg en pie)</t>
  </si>
  <si>
    <t>200 kg</t>
  </si>
  <si>
    <t>Intermediarios</t>
  </si>
  <si>
    <t xml:space="preserve">100%
</t>
  </si>
  <si>
    <t>Ganadería Doble Propósito (Leche)</t>
  </si>
  <si>
    <t>Caneca 20 lt</t>
  </si>
  <si>
    <t xml:space="preserve">Consumidor Final 
Agroindustria </t>
  </si>
  <si>
    <t>8%
92%</t>
  </si>
  <si>
    <t>Maíz Amarillo Tradicional</t>
  </si>
  <si>
    <t xml:space="preserve">Agroindustria </t>
  </si>
  <si>
    <t xml:space="preserve">Cabecera Municipal 100%
</t>
  </si>
  <si>
    <t>07Wcs1-49</t>
  </si>
  <si>
    <t>Avicultura De Engorde</t>
  </si>
  <si>
    <t>2 kg</t>
  </si>
  <si>
    <t xml:space="preserve">Consumidor Final
Minorista </t>
  </si>
  <si>
    <t>Finca 4%
Centro Poblado 4% 
Cabecera Municipal 92%</t>
  </si>
  <si>
    <t>Porcicultura De Ceba</t>
  </si>
  <si>
    <t>70 kg</t>
  </si>
  <si>
    <t xml:space="preserve">Intermediarios
Minorista 
Consumidor Final
</t>
  </si>
  <si>
    <t>46%
46%
8%</t>
  </si>
  <si>
    <t>08Wai-44</t>
  </si>
  <si>
    <t>Arroz Secano Mecanizado</t>
  </si>
  <si>
    <t xml:space="preserve">Intermediarios
Minorista
Agroindustria </t>
  </si>
  <si>
    <t xml:space="preserve">50%
30%
20% 
</t>
  </si>
  <si>
    <t xml:space="preserve">Cabecera Municipal 80%
Sahagun 20%
</t>
  </si>
  <si>
    <t>09Vc3s2-38</t>
  </si>
  <si>
    <t>Porcicultura De Ciclo Completo</t>
  </si>
  <si>
    <t>10Wd3s2-30</t>
  </si>
  <si>
    <t>Yuca</t>
  </si>
  <si>
    <t>Bolsa 40 kg</t>
  </si>
  <si>
    <t xml:space="preserve">Intermediarios
Minorista 
</t>
  </si>
  <si>
    <t>80%
20%</t>
  </si>
  <si>
    <t>Cabecera Municipal 73% 
27% Finca</t>
  </si>
  <si>
    <t>Yuca Para Uso Industrial</t>
  </si>
  <si>
    <t>Polígono</t>
  </si>
  <si>
    <t>Corregimiento o vereda</t>
  </si>
  <si>
    <t>linea</t>
  </si>
  <si>
    <t>Cabecera municipal</t>
  </si>
  <si>
    <t>Centro poblado</t>
  </si>
  <si>
    <t>Neiva</t>
  </si>
  <si>
    <t>Sincelejo</t>
  </si>
  <si>
    <t>Sahagun</t>
  </si>
  <si>
    <t>TIERRA SANTA</t>
  </si>
  <si>
    <t>ajonjoli</t>
  </si>
  <si>
    <t>Ganadería Doble Propósito</t>
  </si>
  <si>
    <t>arroz_secano_mecanizado</t>
  </si>
  <si>
    <t>avicultura_engorde</t>
  </si>
  <si>
    <t>CAYO DE PALMA</t>
  </si>
  <si>
    <t>avicultura_postura</t>
  </si>
  <si>
    <t>SAN FRANCISCO</t>
  </si>
  <si>
    <t>ganaderia_doble_proposito</t>
  </si>
  <si>
    <t>EL ROBLE</t>
  </si>
  <si>
    <t>maiz_amarillo_tradicional</t>
  </si>
  <si>
    <t>LAS TABLITAS</t>
  </si>
  <si>
    <t>porcicultura_ceba</t>
  </si>
  <si>
    <t>PALMITAL</t>
  </si>
  <si>
    <t>porcicultura_ciclo_completo</t>
  </si>
  <si>
    <t>yuca</t>
  </si>
  <si>
    <t>yuca_industrial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</si>
  <si>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</si>
  <si>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</si>
  <si>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</si>
  <si>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</si>
  <si>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</si>
  <si>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</si>
  <si>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</si>
  <si>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Para el caso de la yuca ajonjoli Sipsa no registra precios</t>
  </si>
  <si>
    <t>Precio a escala municipal</t>
  </si>
  <si>
    <t>Precio a escala departamental</t>
  </si>
  <si>
    <t>Precios a escala nacional</t>
  </si>
  <si>
    <t>Precios gremios ( Porkcolombia*, Ffenavi**, Fedegan***)</t>
  </si>
  <si>
    <t>Arroz Secano</t>
  </si>
  <si>
    <t>Ñame Espino</t>
  </si>
  <si>
    <t>Plátano</t>
  </si>
  <si>
    <t>Porcicultura de Ceba</t>
  </si>
  <si>
    <t>Avicultura de Engorde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</si>
</sst>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rgb="FF000000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0"/>
      <color rgb="FFFFFFFF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theme="8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6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165" fontId="8" fillId="0" borderId="1" xfId="1" applyNumberFormat="1" applyFont="1" applyBorder="1" applyAlignment="1">
      <alignment horizontal="center" vertical="center"/>
    </xf>
    <xf numFmtId="165" fontId="8" fillId="0" borderId="0" xfId="0" applyNumberFormat="1" applyFont="1"/>
    <xf numFmtId="165" fontId="8" fillId="0" borderId="0" xfId="1" applyNumberFormat="1" applyFont="1" applyBorder="1"/>
    <xf numFmtId="0" fontId="9" fillId="2" borderId="1" xfId="0" applyFont="1" applyFill="1" applyBorder="1" applyAlignment="1">
      <alignment horizontal="center" vertical="center" wrapText="1"/>
    </xf>
    <xf numFmtId="168" fontId="8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43" fontId="7" fillId="0" borderId="1" xfId="8" applyFont="1" applyFill="1" applyBorder="1" applyAlignment="1">
      <alignment horizontal="center" vertical="center"/>
    </xf>
    <xf numFmtId="165" fontId="8" fillId="0" borderId="0" xfId="1" applyNumberFormat="1" applyFont="1" applyBorder="1" applyAlignment="1">
      <alignment horizontal="center" vertical="center"/>
    </xf>
    <xf numFmtId="43" fontId="8" fillId="5" borderId="1" xfId="8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43" fontId="7" fillId="5" borderId="1" xfId="8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1" fillId="7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67" fontId="7" fillId="0" borderId="0" xfId="7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8" fillId="0" borderId="1" xfId="8" applyFont="1" applyFill="1" applyBorder="1" applyAlignment="1">
      <alignment horizontal="center" vertical="center"/>
    </xf>
    <xf numFmtId="9" fontId="8" fillId="9" borderId="1" xfId="9" applyFont="1" applyFill="1" applyBorder="1" applyAlignment="1">
      <alignment horizontal="center" vertical="center"/>
    </xf>
    <xf numFmtId="9" fontId="8" fillId="11" borderId="1" xfId="9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1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7" fillId="0" borderId="0" xfId="0" applyFont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 wrapText="1"/>
    </xf>
    <xf numFmtId="9" fontId="7" fillId="0" borderId="1" xfId="9" applyFont="1" applyFill="1" applyBorder="1" applyAlignment="1">
      <alignment horizontal="center" vertical="center" wrapText="1"/>
    </xf>
    <xf numFmtId="165" fontId="7" fillId="0" borderId="1" xfId="1" applyNumberFormat="1" applyFont="1" applyFill="1" applyBorder="1" applyAlignment="1">
      <alignment horizontal="center" vertical="center" wrapText="1"/>
    </xf>
    <xf numFmtId="43" fontId="8" fillId="14" borderId="1" xfId="8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vertical="center"/>
      <protection locked="0"/>
    </xf>
    <xf numFmtId="0" fontId="2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>
      <alignment horizontal="center" vertical="center" wrapText="1"/>
    </xf>
    <xf numFmtId="0" fontId="13" fillId="15" borderId="0" xfId="0" applyFont="1" applyFill="1" applyAlignment="1">
      <alignment horizontal="center" vertical="center" wrapText="1"/>
    </xf>
    <xf numFmtId="0" fontId="7" fillId="16" borderId="0" xfId="0" applyFont="1" applyFill="1" applyAlignment="1">
      <alignment horizontal="center" vertical="center" wrapText="1"/>
    </xf>
    <xf numFmtId="0" fontId="7" fillId="17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18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13" borderId="0" xfId="0" applyFont="1" applyFill="1" applyAlignment="1">
      <alignment horizontal="center" vertical="center" wrapText="1"/>
    </xf>
    <xf numFmtId="165" fontId="8" fillId="0" borderId="1" xfId="1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8" fillId="13" borderId="1" xfId="9" applyFont="1" applyFill="1" applyBorder="1" applyAlignment="1">
      <alignment horizontal="center" vertical="center"/>
    </xf>
    <xf numFmtId="9" fontId="8" fillId="5" borderId="1" xfId="9" applyFont="1" applyFill="1" applyBorder="1" applyAlignment="1">
      <alignment horizontal="center" vertical="center"/>
    </xf>
    <xf numFmtId="9" fontId="8" fillId="19" borderId="1" xfId="9" applyFont="1" applyFill="1" applyBorder="1" applyAlignment="1">
      <alignment horizontal="center" vertical="center"/>
    </xf>
    <xf numFmtId="9" fontId="8" fillId="8" borderId="1" xfId="9" applyFont="1" applyFill="1" applyBorder="1" applyAlignment="1">
      <alignment horizontal="center" vertical="center"/>
    </xf>
    <xf numFmtId="43" fontId="7" fillId="0" borderId="7" xfId="8" applyFont="1" applyFill="1" applyBorder="1" applyAlignment="1">
      <alignment horizontal="center" vertical="center"/>
    </xf>
    <xf numFmtId="43" fontId="7" fillId="5" borderId="7" xfId="8" applyFont="1" applyFill="1" applyBorder="1" applyAlignment="1">
      <alignment horizontal="center" vertical="center"/>
    </xf>
    <xf numFmtId="43" fontId="7" fillId="12" borderId="1" xfId="8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8" fillId="8" borderId="0" xfId="0" applyFont="1" applyFill="1" applyAlignment="1">
      <alignment horizontal="center" vertical="center" wrapText="1"/>
    </xf>
    <xf numFmtId="0" fontId="8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7" fillId="18" borderId="0" xfId="0" applyFont="1" applyFill="1" applyAlignment="1">
      <alignment horizontal="center" vertical="center" wrapText="1"/>
    </xf>
    <xf numFmtId="0" fontId="13" fillId="15" borderId="11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9" xfId="0" applyFont="1" applyFill="1" applyBorder="1" applyAlignment="1">
      <alignment horizontal="center" vertical="center" wrapText="1"/>
    </xf>
    <xf numFmtId="0" fontId="6" fillId="10" borderId="10" xfId="0" applyFont="1" applyFill="1" applyBorder="1" applyAlignment="1">
      <alignment horizontal="center" vertical="center" wrapText="1"/>
    </xf>
    <xf numFmtId="0" fontId="7" fillId="16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SIPSA'!$B$27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SIPSA'!$A$28:$A$35</c:f>
              <c:strCache>
                <c:ptCount val="8"/>
                <c:pt idx="0">
                  <c:v>Yuca</c:v>
                </c:pt>
                <c:pt idx="1">
                  <c:v>Maíz Amarillo Tradicional</c:v>
                </c:pt>
                <c:pt idx="2">
                  <c:v>Arroz Secano Mecanizado</c:v>
                </c:pt>
                <c:pt idx="3">
                  <c:v>Avicultura De Engorde</c:v>
                </c:pt>
                <c:pt idx="4">
                  <c:v>Porcicultura De Ciclo Completo</c:v>
                </c:pt>
                <c:pt idx="5">
                  <c:v>Ganadería Doble Propósito (Res kg en pie)</c:v>
                </c:pt>
                <c:pt idx="6">
                  <c:v>Ganadería Doble Propósito (Leche)</c:v>
                </c:pt>
                <c:pt idx="7">
                  <c:v>Avicultura De Postura</c:v>
                </c:pt>
              </c:strCache>
            </c:strRef>
          </c:cat>
          <c:val>
            <c:numRef>
              <c:f>'4.3.3. PRECIOS PROMEDIO SIPSA'!$B$28:$B$35</c:f>
              <c:numCache>
                <c:formatCode>_-"$"\ * #,##0_-;\-"$"\ * #,##0_-;_-"$"\ * "-"??_-;_-@_-</c:formatCode>
                <c:ptCount val="8"/>
                <c:pt idx="0">
                  <c:v>1299.0178310614929</c:v>
                </c:pt>
                <c:pt idx="1">
                  <c:v>1569.7304286840917</c:v>
                </c:pt>
                <c:pt idx="2">
                  <c:v>2932.3186841754391</c:v>
                </c:pt>
                <c:pt idx="3">
                  <c:v>8463.8833333333332</c:v>
                </c:pt>
                <c:pt idx="4">
                  <c:v>7303</c:v>
                </c:pt>
                <c:pt idx="5">
                  <c:v>6276.5833333333339</c:v>
                </c:pt>
                <c:pt idx="6">
                  <c:v>1395.6803748554064</c:v>
                </c:pt>
                <c:pt idx="7">
                  <c:v>372.13333333333333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26417136"/>
        <c:axId val="526416048"/>
      </c:barChart>
      <c:catAx>
        <c:axId val="526417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26416048"/>
        <c:crosses val="autoZero"/>
        <c:auto val="1"/>
        <c:lblAlgn val="ctr"/>
        <c:lblOffset val="100"/>
        <c:noMultiLvlLbl val="0"/>
      </c:catAx>
      <c:valAx>
        <c:axId val="52641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641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>
              <a:defRPr/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 del Roble</a:t>
            </a:r>
          </a:p>
          <a:p>
            <a:pPr>
              <a:defRPr/>
            </a:pPr>
            <a:endParaRPr lang="es-CO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MAYOR'!$B$16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MAYOR'!$C$16:$F$16</c:f>
              <c:numCache>
                <c:formatCode>_-* #,##0_-;\-* #,##0_-;_-* "-"??_-;_-@_-</c:formatCode>
                <c:ptCount val="4"/>
                <c:pt idx="0">
                  <c:v>-43.330471666530897</c:v>
                </c:pt>
                <c:pt idx="1">
                  <c:v>28.469448706376596</c:v>
                </c:pt>
                <c:pt idx="2">
                  <c:v>167.23327271020469</c:v>
                </c:pt>
                <c:pt idx="3">
                  <c:v>-19.916307323573193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MAYOR'!$B$17</c:f>
              <c:strCache>
                <c:ptCount val="1"/>
                <c:pt idx="0">
                  <c:v>Arroz Secano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24.98377432175802</c:v>
                </c:pt>
                <c:pt idx="1">
                  <c:v>-22.363635499132684</c:v>
                </c:pt>
                <c:pt idx="2">
                  <c:v>42.021696262514496</c:v>
                </c:pt>
                <c:pt idx="3">
                  <c:v>8.1257717210650497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MAYOR'!$B$18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6.2615699998016794</c:v>
                </c:pt>
                <c:pt idx="1">
                  <c:v>18.399458052552831</c:v>
                </c:pt>
                <c:pt idx="2">
                  <c:v>34.479705959421636</c:v>
                </c:pt>
                <c:pt idx="3">
                  <c:v>-2.4968420400428499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MAYOR'!$B$19</c:f>
              <c:strCache>
                <c:ptCount val="1"/>
                <c:pt idx="0">
                  <c:v>Ñame Espino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-7.3012535290096707</c:v>
                </c:pt>
                <c:pt idx="1">
                  <c:v>-43.905744803494493</c:v>
                </c:pt>
                <c:pt idx="2">
                  <c:v>72.526521846520666</c:v>
                </c:pt>
                <c:pt idx="3">
                  <c:v>93.716084761856195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MAYOR'!$B$20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4.255810086069161</c:v>
                </c:pt>
                <c:pt idx="1">
                  <c:v>-45.642755373636327</c:v>
                </c:pt>
                <c:pt idx="2">
                  <c:v>73.767762505453561</c:v>
                </c:pt>
                <c:pt idx="3">
                  <c:v>31.032437275186311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MAYOR'!$B$21</c:f>
              <c:strCache>
                <c:ptCount val="1"/>
                <c:pt idx="0">
                  <c:v>Porcicultura de Ceba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MAYOR'!$B$22</c:f>
              <c:strCache>
                <c:ptCount val="1"/>
                <c:pt idx="0">
                  <c:v>Avicultura de Engorde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MAYOR'!$B$23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5.3801315954523687</c:v>
                </c:pt>
                <c:pt idx="1">
                  <c:v>5.4135191876062834</c:v>
                </c:pt>
                <c:pt idx="2">
                  <c:v>42.142929159333278</c:v>
                </c:pt>
                <c:pt idx="3">
                  <c:v>20.697978353102613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6418224"/>
        <c:axId val="526412784"/>
      </c:lineChart>
      <c:catAx>
        <c:axId val="52641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26412784"/>
        <c:crosses val="autoZero"/>
        <c:auto val="1"/>
        <c:lblAlgn val="ctr"/>
        <c:lblOffset val="100"/>
        <c:noMultiLvlLbl val="0"/>
      </c:catAx>
      <c:valAx>
        <c:axId val="52641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2641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977713527415872E-2"/>
          <c:y val="0.65006711633465264"/>
          <c:w val="0.86275560743809698"/>
          <c:h val="0.195161732200423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421</xdr:colOff>
      <xdr:row>17</xdr:row>
      <xdr:rowOff>52916</xdr:rowOff>
    </xdr:from>
    <xdr:to>
      <xdr:col>10</xdr:col>
      <xdr:colOff>81642</xdr:colOff>
      <xdr:row>39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793749</xdr:colOff>
      <xdr:row>0</xdr:row>
      <xdr:rowOff>0</xdr:rowOff>
    </xdr:from>
    <xdr:to>
      <xdr:col>15</xdr:col>
      <xdr:colOff>202405</xdr:colOff>
      <xdr:row>23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0212_IT_OFERTA_DEMANDA_PRODUCTO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Demanda"/>
      <sheetName val="Producto 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7"/>
  <sheetViews>
    <sheetView topLeftCell="A3" zoomScale="60" zoomScaleNormal="60" workbookViewId="0">
      <selection activeCell="B4" sqref="B4:E17"/>
    </sheetView>
  </sheetViews>
  <sheetFormatPr defaultColWidth="11.42578125" defaultRowHeight="14.25"/>
  <cols>
    <col min="2" max="2" width="27.42578125" style="2" customWidth="1"/>
    <col min="3" max="3" width="24.28515625" customWidth="1"/>
    <col min="4" max="4" width="11" customWidth="1"/>
    <col min="5" max="5" width="31.5703125" style="34" customWidth="1"/>
  </cols>
  <sheetData>
    <row r="3" spans="2:5" ht="33.75" customHeight="1">
      <c r="B3" s="76" t="s">
        <v>0</v>
      </c>
      <c r="C3" s="76"/>
      <c r="D3" s="76"/>
      <c r="E3" s="76"/>
    </row>
    <row r="4" spans="2:5" ht="38.25">
      <c r="B4" s="1" t="s">
        <v>1</v>
      </c>
      <c r="C4" s="1" t="s">
        <v>2</v>
      </c>
      <c r="D4" s="1" t="s">
        <v>3</v>
      </c>
      <c r="E4" s="1" t="s">
        <v>4</v>
      </c>
    </row>
    <row r="5" spans="2:5" ht="14.25" customHeight="1">
      <c r="B5" s="77" t="s">
        <v>5</v>
      </c>
      <c r="C5" s="51" t="s">
        <v>6</v>
      </c>
      <c r="D5" s="78">
        <v>45</v>
      </c>
      <c r="E5" s="79" t="s">
        <v>7</v>
      </c>
    </row>
    <row r="6" spans="2:5">
      <c r="B6" s="77"/>
      <c r="C6" s="17" t="s">
        <v>8</v>
      </c>
      <c r="D6" s="78"/>
      <c r="E6" s="79"/>
    </row>
    <row r="7" spans="2:5" ht="25.5">
      <c r="B7" s="77"/>
      <c r="C7" s="51" t="s">
        <v>9</v>
      </c>
      <c r="D7" s="78"/>
      <c r="E7" s="79"/>
    </row>
    <row r="8" spans="2:5" ht="14.25" customHeight="1">
      <c r="B8" s="77"/>
      <c r="C8" s="17" t="s">
        <v>10</v>
      </c>
      <c r="D8" s="78"/>
      <c r="E8" s="79"/>
    </row>
    <row r="9" spans="2:5">
      <c r="B9" s="77"/>
      <c r="C9" s="17" t="s">
        <v>11</v>
      </c>
      <c r="D9" s="78"/>
      <c r="E9" s="79"/>
    </row>
    <row r="10" spans="2:5" ht="38.25" customHeight="1">
      <c r="B10" s="77" t="s">
        <v>12</v>
      </c>
      <c r="C10" s="51" t="s">
        <v>13</v>
      </c>
      <c r="D10" s="78">
        <v>36</v>
      </c>
      <c r="E10" s="79" t="s">
        <v>7</v>
      </c>
    </row>
    <row r="11" spans="2:5" ht="51" customHeight="1">
      <c r="B11" s="77"/>
      <c r="C11" s="51" t="s">
        <v>14</v>
      </c>
      <c r="D11" s="78"/>
      <c r="E11" s="79"/>
    </row>
    <row r="12" spans="2:5" ht="39" customHeight="1">
      <c r="B12" s="77"/>
      <c r="C12" s="17" t="s">
        <v>15</v>
      </c>
      <c r="D12" s="78"/>
      <c r="E12" s="79"/>
    </row>
    <row r="13" spans="2:5" ht="51" customHeight="1">
      <c r="B13" s="77"/>
      <c r="C13" s="17" t="s">
        <v>9</v>
      </c>
      <c r="D13" s="78"/>
      <c r="E13" s="79"/>
    </row>
    <row r="14" spans="2:5" ht="51" customHeight="1">
      <c r="B14" s="77" t="s">
        <v>16</v>
      </c>
      <c r="C14" s="17" t="s">
        <v>17</v>
      </c>
      <c r="D14" s="78">
        <v>26</v>
      </c>
      <c r="E14" s="79" t="s">
        <v>7</v>
      </c>
    </row>
    <row r="15" spans="2:5" ht="51" customHeight="1">
      <c r="B15" s="77"/>
      <c r="C15" s="17" t="s">
        <v>18</v>
      </c>
      <c r="D15" s="78"/>
      <c r="E15" s="79"/>
    </row>
    <row r="16" spans="2:5" ht="51" customHeight="1">
      <c r="B16" s="77" t="s">
        <v>19</v>
      </c>
      <c r="C16" s="17" t="s">
        <v>10</v>
      </c>
      <c r="D16" s="78">
        <v>19</v>
      </c>
      <c r="E16" s="79" t="s">
        <v>7</v>
      </c>
    </row>
    <row r="17" spans="2:5" ht="51" customHeight="1">
      <c r="B17" s="77"/>
      <c r="C17" s="17" t="s">
        <v>17</v>
      </c>
      <c r="D17" s="78"/>
      <c r="E17" s="79"/>
    </row>
  </sheetData>
  <mergeCells count="13">
    <mergeCell ref="B14:B15"/>
    <mergeCell ref="B16:B17"/>
    <mergeCell ref="D14:D15"/>
    <mergeCell ref="D16:D17"/>
    <mergeCell ref="E5:E9"/>
    <mergeCell ref="E10:E13"/>
    <mergeCell ref="E14:E15"/>
    <mergeCell ref="E16:E17"/>
    <mergeCell ref="B3:E3"/>
    <mergeCell ref="B5:B9"/>
    <mergeCell ref="B10:B13"/>
    <mergeCell ref="D5:D9"/>
    <mergeCell ref="D10:D13"/>
  </mergeCells>
  <dataValidations count="1">
    <dataValidation type="whole" allowBlank="1" showInputMessage="1" showErrorMessage="1" sqref="D5 D10 D14 D16" xr:uid="{00000000-0002-0000-0000-000000000000}">
      <formula1>0</formula1>
      <formula2>100000000000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8"/>
  <sheetViews>
    <sheetView topLeftCell="A2" zoomScale="70" zoomScaleNormal="70" workbookViewId="0">
      <selection activeCell="B7" sqref="B7"/>
    </sheetView>
  </sheetViews>
  <sheetFormatPr defaultColWidth="11.42578125" defaultRowHeight="14.25"/>
  <cols>
    <col min="1" max="1" width="34.7109375" style="13" customWidth="1"/>
    <col min="2" max="2" width="26.4257812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C3" s="83"/>
      <c r="D3" s="83"/>
      <c r="E3" s="83"/>
      <c r="F3" s="83"/>
      <c r="G3" s="83"/>
    </row>
    <row r="4" spans="1:7" ht="38.450000000000003" customHeight="1">
      <c r="A4" s="84" t="s">
        <v>1</v>
      </c>
      <c r="B4" s="84" t="s">
        <v>20</v>
      </c>
      <c r="C4" s="84" t="s">
        <v>21</v>
      </c>
      <c r="D4" s="84" t="s">
        <v>22</v>
      </c>
      <c r="E4" s="84" t="s">
        <v>23</v>
      </c>
      <c r="F4" s="84" t="s">
        <v>24</v>
      </c>
      <c r="G4" s="84" t="s">
        <v>25</v>
      </c>
    </row>
    <row r="5" spans="1:7" ht="22.5" customHeight="1">
      <c r="A5" s="84"/>
      <c r="B5" s="84"/>
      <c r="C5" s="84"/>
      <c r="D5" s="84"/>
      <c r="E5" s="84"/>
      <c r="F5" s="84"/>
      <c r="G5" s="84"/>
    </row>
    <row r="6" spans="1:7" ht="22.5" customHeight="1">
      <c r="A6" s="80" t="s">
        <v>5</v>
      </c>
      <c r="B6" s="51" t="s">
        <v>6</v>
      </c>
      <c r="C6" s="17" t="s">
        <v>26</v>
      </c>
      <c r="D6" s="50" t="s">
        <v>27</v>
      </c>
      <c r="E6" s="50" t="s">
        <v>28</v>
      </c>
      <c r="F6" s="43" t="s">
        <v>29</v>
      </c>
      <c r="G6" s="50" t="s">
        <v>30</v>
      </c>
    </row>
    <row r="7" spans="1:7" ht="22.5" customHeight="1">
      <c r="A7" s="81"/>
      <c r="B7" s="17" t="s">
        <v>8</v>
      </c>
      <c r="C7" s="17" t="s">
        <v>31</v>
      </c>
      <c r="D7" s="50" t="s">
        <v>32</v>
      </c>
      <c r="E7" s="85" t="s">
        <v>28</v>
      </c>
      <c r="F7" s="86" t="s">
        <v>29</v>
      </c>
      <c r="G7" s="85" t="s">
        <v>30</v>
      </c>
    </row>
    <row r="8" spans="1:7" ht="22.5" customHeight="1">
      <c r="A8" s="81"/>
      <c r="B8" s="51" t="s">
        <v>9</v>
      </c>
      <c r="C8" s="17" t="s">
        <v>33</v>
      </c>
      <c r="D8" s="50" t="s">
        <v>34</v>
      </c>
      <c r="E8" s="85"/>
      <c r="F8" s="86"/>
      <c r="G8" s="85"/>
    </row>
    <row r="9" spans="1:7" ht="22.5" customHeight="1">
      <c r="A9" s="81"/>
      <c r="B9" s="17" t="s">
        <v>10</v>
      </c>
      <c r="C9" s="17" t="s">
        <v>35</v>
      </c>
      <c r="D9" s="50" t="s">
        <v>36</v>
      </c>
      <c r="E9" s="50" t="s">
        <v>28</v>
      </c>
      <c r="F9" s="43" t="s">
        <v>29</v>
      </c>
      <c r="G9" s="50" t="s">
        <v>37</v>
      </c>
    </row>
    <row r="10" spans="1:7" ht="22.5" customHeight="1">
      <c r="A10" s="82"/>
      <c r="B10" s="17" t="s">
        <v>11</v>
      </c>
      <c r="C10" s="17" t="s">
        <v>33</v>
      </c>
      <c r="D10" s="50" t="s">
        <v>38</v>
      </c>
      <c r="E10" s="50" t="s">
        <v>28</v>
      </c>
      <c r="F10" s="43" t="s">
        <v>29</v>
      </c>
      <c r="G10" s="50" t="s">
        <v>37</v>
      </c>
    </row>
    <row r="11" spans="1:7" ht="49.5" customHeight="1">
      <c r="A11" s="80" t="s">
        <v>12</v>
      </c>
      <c r="B11" s="51" t="s">
        <v>13</v>
      </c>
      <c r="C11" s="17" t="s">
        <v>33</v>
      </c>
      <c r="D11" s="50" t="s">
        <v>39</v>
      </c>
      <c r="E11" s="50" t="s">
        <v>28</v>
      </c>
      <c r="F11" s="43" t="s">
        <v>29</v>
      </c>
      <c r="G11" s="50" t="s">
        <v>37</v>
      </c>
    </row>
    <row r="12" spans="1:7" ht="25.5">
      <c r="A12" s="81"/>
      <c r="B12" s="51" t="s">
        <v>14</v>
      </c>
      <c r="C12" s="17" t="s">
        <v>40</v>
      </c>
      <c r="D12" s="50" t="s">
        <v>41</v>
      </c>
      <c r="E12" s="50" t="s">
        <v>28</v>
      </c>
      <c r="F12" s="43" t="s">
        <v>42</v>
      </c>
      <c r="G12" s="50" t="s">
        <v>37</v>
      </c>
    </row>
    <row r="13" spans="1:7" ht="44.25" customHeight="1">
      <c r="A13" s="81"/>
      <c r="B13" s="17" t="s">
        <v>15</v>
      </c>
      <c r="C13" s="17" t="s">
        <v>43</v>
      </c>
      <c r="D13" s="50" t="s">
        <v>44</v>
      </c>
      <c r="E13" s="50" t="s">
        <v>28</v>
      </c>
      <c r="F13" s="43" t="s">
        <v>29</v>
      </c>
      <c r="G13" s="50" t="s">
        <v>37</v>
      </c>
    </row>
    <row r="14" spans="1:7" ht="33.75" customHeight="1">
      <c r="A14" s="82"/>
      <c r="B14" s="17" t="s">
        <v>9</v>
      </c>
      <c r="C14" s="17" t="s">
        <v>33</v>
      </c>
      <c r="D14" s="50" t="s">
        <v>39</v>
      </c>
      <c r="E14" s="50" t="s">
        <v>28</v>
      </c>
      <c r="F14" s="43" t="s">
        <v>42</v>
      </c>
      <c r="G14" s="50" t="s">
        <v>37</v>
      </c>
    </row>
    <row r="15" spans="1:7" ht="33.75" customHeight="1">
      <c r="A15" s="80" t="s">
        <v>16</v>
      </c>
      <c r="B15" s="17" t="s">
        <v>17</v>
      </c>
      <c r="C15" s="17" t="s">
        <v>45</v>
      </c>
      <c r="D15" s="50" t="s">
        <v>34</v>
      </c>
      <c r="E15" s="50" t="s">
        <v>28</v>
      </c>
      <c r="F15" s="43" t="s">
        <v>29</v>
      </c>
      <c r="G15" s="50" t="s">
        <v>37</v>
      </c>
    </row>
    <row r="16" spans="1:7" ht="25.5" customHeight="1">
      <c r="A16" s="82"/>
      <c r="B16" s="17" t="s">
        <v>18</v>
      </c>
      <c r="C16" s="17" t="s">
        <v>33</v>
      </c>
      <c r="D16" s="50" t="s">
        <v>46</v>
      </c>
      <c r="E16" s="50" t="s">
        <v>28</v>
      </c>
      <c r="F16" s="43" t="s">
        <v>29</v>
      </c>
      <c r="G16" s="50" t="s">
        <v>37</v>
      </c>
    </row>
    <row r="17" spans="1:7" ht="25.5" customHeight="1">
      <c r="A17" s="80" t="s">
        <v>19</v>
      </c>
      <c r="B17" s="17" t="s">
        <v>10</v>
      </c>
      <c r="C17" s="17" t="s">
        <v>35</v>
      </c>
      <c r="D17" s="50" t="s">
        <v>46</v>
      </c>
      <c r="E17" s="50" t="s">
        <v>28</v>
      </c>
      <c r="F17" s="43" t="s">
        <v>29</v>
      </c>
      <c r="G17" s="50" t="s">
        <v>30</v>
      </c>
    </row>
    <row r="18" spans="1:7" ht="25.5" customHeight="1">
      <c r="A18" s="82"/>
      <c r="B18" s="17" t="s">
        <v>17</v>
      </c>
      <c r="C18" s="17" t="s">
        <v>45</v>
      </c>
      <c r="D18" s="50" t="s">
        <v>47</v>
      </c>
      <c r="E18" s="50" t="s">
        <v>28</v>
      </c>
      <c r="F18" s="43" t="s">
        <v>29</v>
      </c>
      <c r="G18" s="50" t="s">
        <v>30</v>
      </c>
    </row>
  </sheetData>
  <mergeCells count="15">
    <mergeCell ref="A11:A14"/>
    <mergeCell ref="A15:A16"/>
    <mergeCell ref="A17:A18"/>
    <mergeCell ref="C3:G3"/>
    <mergeCell ref="C4:C5"/>
    <mergeCell ref="E4:E5"/>
    <mergeCell ref="F4:F5"/>
    <mergeCell ref="A6:A10"/>
    <mergeCell ref="A4:A5"/>
    <mergeCell ref="B4:B5"/>
    <mergeCell ref="D4:D5"/>
    <mergeCell ref="G4:G5"/>
    <mergeCell ref="G7:G8"/>
    <mergeCell ref="E7:E8"/>
    <mergeCell ref="F7:F8"/>
  </mergeCells>
  <dataValidations count="1">
    <dataValidation type="textLength" allowBlank="1" showInputMessage="1" showErrorMessage="1" sqref="C6:C18" xr:uid="{00000000-0002-0000-0100-000000000000}">
      <formula1>0</formula1>
      <formula2>20</formula2>
    </dataValidation>
  </dataValidation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5"/>
  <sheetViews>
    <sheetView topLeftCell="A3" zoomScale="70" zoomScaleNormal="70" workbookViewId="0">
      <selection activeCell="D6" sqref="D6:D15"/>
    </sheetView>
  </sheetViews>
  <sheetFormatPr defaultColWidth="11.42578125" defaultRowHeight="14.25"/>
  <cols>
    <col min="2" max="2" width="26.28515625" style="2" customWidth="1"/>
    <col min="3" max="3" width="17.28515625" customWidth="1"/>
    <col min="4" max="4" width="21.140625" customWidth="1"/>
    <col min="5" max="5" width="21.5703125" customWidth="1"/>
    <col min="6" max="6" width="30.7109375" customWidth="1"/>
  </cols>
  <sheetData>
    <row r="4" spans="2:6">
      <c r="B4" s="83" t="s">
        <v>48</v>
      </c>
      <c r="C4" s="83"/>
      <c r="D4" s="83"/>
      <c r="E4" s="83"/>
      <c r="F4" s="83"/>
    </row>
    <row r="5" spans="2:6" ht="25.5">
      <c r="B5" s="1" t="s">
        <v>49</v>
      </c>
      <c r="C5" s="1" t="s">
        <v>50</v>
      </c>
      <c r="D5" s="1" t="s">
        <v>51</v>
      </c>
      <c r="E5" s="1" t="s">
        <v>52</v>
      </c>
      <c r="F5" s="1" t="s">
        <v>53</v>
      </c>
    </row>
    <row r="6" spans="2:6" ht="26.25" customHeight="1">
      <c r="B6" s="87" t="s">
        <v>54</v>
      </c>
      <c r="C6" s="90" t="s">
        <v>55</v>
      </c>
      <c r="D6" s="53" t="s">
        <v>56</v>
      </c>
      <c r="E6" s="35" t="s">
        <v>57</v>
      </c>
      <c r="F6" s="45" t="s">
        <v>58</v>
      </c>
    </row>
    <row r="7" spans="2:6" ht="34.5" customHeight="1">
      <c r="B7" s="88"/>
      <c r="C7" s="91"/>
      <c r="D7" s="53" t="s">
        <v>59</v>
      </c>
      <c r="E7" s="35" t="s">
        <v>57</v>
      </c>
      <c r="F7" s="45" t="s">
        <v>60</v>
      </c>
    </row>
    <row r="8" spans="2:6" ht="30" customHeight="1">
      <c r="B8" s="54" t="s">
        <v>61</v>
      </c>
      <c r="C8" s="53" t="s">
        <v>55</v>
      </c>
      <c r="D8" s="53" t="s">
        <v>62</v>
      </c>
      <c r="E8" s="35" t="s">
        <v>57</v>
      </c>
      <c r="F8" s="45" t="s">
        <v>63</v>
      </c>
    </row>
    <row r="9" spans="2:6" ht="26.25" customHeight="1">
      <c r="B9" s="54" t="s">
        <v>64</v>
      </c>
      <c r="C9" s="53" t="s">
        <v>65</v>
      </c>
      <c r="D9" s="53" t="s">
        <v>66</v>
      </c>
      <c r="E9" s="53" t="s">
        <v>67</v>
      </c>
      <c r="F9" s="45" t="s">
        <v>68</v>
      </c>
    </row>
    <row r="10" spans="2:6" ht="44.25" customHeight="1">
      <c r="B10" s="54" t="s">
        <v>69</v>
      </c>
      <c r="C10" s="53" t="s">
        <v>55</v>
      </c>
      <c r="D10" s="53" t="s">
        <v>70</v>
      </c>
      <c r="E10" s="35" t="s">
        <v>57</v>
      </c>
      <c r="F10" s="45" t="s">
        <v>71</v>
      </c>
    </row>
    <row r="11" spans="2:6" ht="30" customHeight="1">
      <c r="B11" s="54" t="s">
        <v>72</v>
      </c>
      <c r="C11" s="53" t="s">
        <v>55</v>
      </c>
      <c r="D11" s="53" t="s">
        <v>73</v>
      </c>
      <c r="E11" s="53" t="s">
        <v>74</v>
      </c>
      <c r="F11" s="45" t="s">
        <v>75</v>
      </c>
    </row>
    <row r="12" spans="2:6" ht="22.5" customHeight="1">
      <c r="B12" s="54" t="s">
        <v>76</v>
      </c>
      <c r="C12" s="53" t="s">
        <v>65</v>
      </c>
      <c r="D12" s="53" t="s">
        <v>77</v>
      </c>
      <c r="E12" s="35" t="s">
        <v>57</v>
      </c>
      <c r="F12" s="45" t="s">
        <v>78</v>
      </c>
    </row>
    <row r="13" spans="2:6" ht="39.75" customHeight="1">
      <c r="B13" s="87" t="s">
        <v>79</v>
      </c>
      <c r="C13" s="90" t="s">
        <v>55</v>
      </c>
      <c r="D13" s="53" t="s">
        <v>77</v>
      </c>
      <c r="E13" s="35" t="s">
        <v>57</v>
      </c>
      <c r="F13" s="45" t="s">
        <v>80</v>
      </c>
    </row>
    <row r="14" spans="2:6" ht="67.5" customHeight="1">
      <c r="B14" s="89"/>
      <c r="C14" s="92"/>
      <c r="D14" s="53" t="s">
        <v>81</v>
      </c>
      <c r="E14" s="35" t="s">
        <v>57</v>
      </c>
      <c r="F14" s="45" t="s">
        <v>82</v>
      </c>
    </row>
    <row r="15" spans="2:6" ht="25.5">
      <c r="B15" s="88"/>
      <c r="C15" s="91"/>
      <c r="D15" s="53" t="s">
        <v>83</v>
      </c>
      <c r="E15" s="35" t="s">
        <v>57</v>
      </c>
      <c r="F15" s="45" t="s">
        <v>84</v>
      </c>
    </row>
  </sheetData>
  <mergeCells count="5">
    <mergeCell ref="B4:F4"/>
    <mergeCell ref="B6:B7"/>
    <mergeCell ref="B13:B15"/>
    <mergeCell ref="C6:C7"/>
    <mergeCell ref="C13:C1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'https://agenciadetierras.sharepoint.com/sites/UAFpoint/Documentos compartidos/MUNICIPIOS PRIORIZADOS/Sucre/El Roble - Sucre/10. DTS Consolidado/ANEXOS/[20250212_IT_OFERTA_DEMANDA_PRODUCTO (2).xlsx]Hoja1'!#REF!</xm:f>
          </x14:formula1>
          <xm:sqref>C6 C8:C13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9"/>
  <sheetViews>
    <sheetView topLeftCell="C1" zoomScale="77" zoomScaleNormal="77" workbookViewId="0">
      <selection activeCell="H6" sqref="H6"/>
    </sheetView>
  </sheetViews>
  <sheetFormatPr defaultColWidth="11.42578125" defaultRowHeight="14.25"/>
  <cols>
    <col min="2" max="2" width="33" customWidth="1"/>
    <col min="3" max="3" width="14.5703125" customWidth="1"/>
    <col min="4" max="4" width="15.140625" customWidth="1"/>
    <col min="5" max="5" width="11.28515625" customWidth="1"/>
    <col min="7" max="7" width="21.28515625" customWidth="1"/>
  </cols>
  <sheetData>
    <row r="4" spans="2:7">
      <c r="B4" s="83" t="s">
        <v>85</v>
      </c>
      <c r="C4" s="83"/>
      <c r="D4" s="83"/>
      <c r="E4" s="83"/>
      <c r="F4" s="83"/>
      <c r="G4" s="83"/>
    </row>
    <row r="5" spans="2:7" ht="38.25"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</row>
    <row r="6" spans="2:7" ht="36" customHeight="1">
      <c r="B6" s="87" t="s">
        <v>54</v>
      </c>
      <c r="C6" s="53" t="s">
        <v>92</v>
      </c>
      <c r="D6" s="53" t="s">
        <v>93</v>
      </c>
      <c r="E6" s="49" t="s">
        <v>94</v>
      </c>
      <c r="F6" s="49" t="s">
        <v>29</v>
      </c>
      <c r="G6" s="12" t="s">
        <v>30</v>
      </c>
    </row>
    <row r="7" spans="2:7" ht="25.5" customHeight="1">
      <c r="B7" s="88"/>
      <c r="C7" s="53" t="s">
        <v>95</v>
      </c>
      <c r="D7" s="53" t="s">
        <v>95</v>
      </c>
      <c r="E7" s="49" t="s">
        <v>94</v>
      </c>
      <c r="F7" s="49" t="s">
        <v>29</v>
      </c>
      <c r="G7" s="12" t="s">
        <v>96</v>
      </c>
    </row>
    <row r="8" spans="2:7">
      <c r="B8" s="54" t="s">
        <v>61</v>
      </c>
      <c r="C8" s="53" t="s">
        <v>97</v>
      </c>
      <c r="D8" s="53" t="s">
        <v>97</v>
      </c>
      <c r="E8" s="49" t="s">
        <v>94</v>
      </c>
      <c r="F8" s="49" t="s">
        <v>29</v>
      </c>
      <c r="G8" s="12" t="s">
        <v>30</v>
      </c>
    </row>
    <row r="9" spans="2:7" ht="25.5">
      <c r="B9" s="54" t="s">
        <v>64</v>
      </c>
      <c r="C9" s="53" t="s">
        <v>98</v>
      </c>
      <c r="D9" s="44" t="s">
        <v>99</v>
      </c>
      <c r="E9" s="49" t="s">
        <v>100</v>
      </c>
      <c r="F9" s="49" t="s">
        <v>101</v>
      </c>
      <c r="G9" s="12" t="s">
        <v>102</v>
      </c>
    </row>
    <row r="10" spans="2:7" ht="28.5" customHeight="1">
      <c r="B10" s="54" t="s">
        <v>69</v>
      </c>
      <c r="C10" s="53" t="s">
        <v>70</v>
      </c>
      <c r="D10" s="52" t="s">
        <v>33</v>
      </c>
      <c r="E10" s="49" t="s">
        <v>94</v>
      </c>
      <c r="F10" s="49" t="s">
        <v>29</v>
      </c>
      <c r="G10" s="12" t="s">
        <v>96</v>
      </c>
    </row>
    <row r="11" spans="2:7" ht="28.5" customHeight="1">
      <c r="B11" s="54" t="s">
        <v>72</v>
      </c>
      <c r="C11" s="53" t="s">
        <v>73</v>
      </c>
      <c r="D11" s="52" t="s">
        <v>103</v>
      </c>
      <c r="E11" s="49" t="s">
        <v>104</v>
      </c>
      <c r="F11" s="49" t="s">
        <v>29</v>
      </c>
      <c r="G11" s="12" t="s">
        <v>105</v>
      </c>
    </row>
    <row r="12" spans="2:7" ht="26.25" customHeight="1">
      <c r="B12" s="54" t="s">
        <v>76</v>
      </c>
      <c r="C12" s="53" t="s">
        <v>77</v>
      </c>
      <c r="D12" s="52" t="s">
        <v>106</v>
      </c>
      <c r="E12" s="49" t="s">
        <v>94</v>
      </c>
      <c r="F12" s="49" t="s">
        <v>29</v>
      </c>
      <c r="G12" s="12" t="s">
        <v>107</v>
      </c>
    </row>
    <row r="13" spans="2:7">
      <c r="B13" s="87" t="s">
        <v>79</v>
      </c>
      <c r="C13" s="53" t="s">
        <v>77</v>
      </c>
      <c r="D13" s="52" t="s">
        <v>35</v>
      </c>
      <c r="E13" s="49" t="s">
        <v>104</v>
      </c>
      <c r="F13" s="49" t="s">
        <v>29</v>
      </c>
      <c r="G13" s="12" t="s">
        <v>96</v>
      </c>
    </row>
    <row r="14" spans="2:7" ht="14.25" customHeight="1">
      <c r="B14" s="89"/>
      <c r="C14" s="53" t="s">
        <v>81</v>
      </c>
      <c r="D14" s="52" t="s">
        <v>108</v>
      </c>
      <c r="E14" s="49" t="s">
        <v>94</v>
      </c>
      <c r="F14" s="49" t="s">
        <v>29</v>
      </c>
      <c r="G14" s="12" t="s">
        <v>96</v>
      </c>
    </row>
    <row r="15" spans="2:7">
      <c r="B15" s="88"/>
      <c r="C15" s="53" t="s">
        <v>83</v>
      </c>
      <c r="D15" s="52" t="s">
        <v>109</v>
      </c>
      <c r="E15" s="49" t="s">
        <v>94</v>
      </c>
      <c r="F15" s="49" t="s">
        <v>29</v>
      </c>
      <c r="G15" s="12" t="s">
        <v>96</v>
      </c>
    </row>
    <row r="19" spans="2:7">
      <c r="B19" s="93" t="s">
        <v>110</v>
      </c>
      <c r="C19" s="93"/>
      <c r="D19" s="93"/>
      <c r="E19" s="93"/>
      <c r="F19" s="93"/>
      <c r="G19" s="93"/>
    </row>
  </sheetData>
  <mergeCells count="4">
    <mergeCell ref="B19:G19"/>
    <mergeCell ref="B4:G4"/>
    <mergeCell ref="B6:B7"/>
    <mergeCell ref="B13:B15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'https://agenciadetierras.sharepoint.com/sites/UAFpoint/Documentos compartidos/MUNICIPIOS PRIORIZADOS/Sucre/El Roble - Sucre/10. DTS Consolidado/ANEXOS/[20250212_IT_OFERTA_DEMANDA_PRODUCTO (2).xlsx]Hoja1'!#REF!</xm:f>
          </x14:formula1>
          <xm:sqref>E6:F15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7"/>
  <sheetViews>
    <sheetView topLeftCell="D1" zoomScale="60" zoomScaleNormal="60" workbookViewId="0">
      <selection activeCell="M4" sqref="M4"/>
    </sheetView>
  </sheetViews>
  <sheetFormatPr defaultColWidth="11.42578125" defaultRowHeight="14.25"/>
  <cols>
    <col min="1" max="1" width="14.140625" style="64" customWidth="1"/>
    <col min="2" max="2" width="26.42578125" style="65" customWidth="1"/>
    <col min="3" max="3" width="23.42578125" style="64" customWidth="1"/>
    <col min="4" max="4" width="17.42578125" style="64" customWidth="1"/>
    <col min="5" max="5" width="7.28515625" style="64" customWidth="1"/>
    <col min="6" max="6" width="17.140625" style="64" customWidth="1"/>
    <col min="7" max="7" width="10.85546875" style="64" customWidth="1"/>
    <col min="8" max="8" width="14" style="64" customWidth="1"/>
    <col min="9" max="9" width="12" style="64" customWidth="1"/>
    <col min="10" max="10" width="4.42578125" style="64" customWidth="1"/>
    <col min="11" max="11" width="11.42578125" style="64"/>
    <col min="12" max="12" width="11.28515625" style="64" customWidth="1"/>
    <col min="13" max="16384" width="11.42578125" style="64"/>
  </cols>
  <sheetData>
    <row r="1" spans="1:12" ht="33.6" customHeight="1">
      <c r="A1" s="96" t="s">
        <v>111</v>
      </c>
      <c r="B1" s="96" t="s">
        <v>112</v>
      </c>
      <c r="C1" s="96" t="s">
        <v>113</v>
      </c>
      <c r="D1" s="98" t="s">
        <v>114</v>
      </c>
      <c r="E1" s="99"/>
      <c r="F1" s="96" t="s">
        <v>115</v>
      </c>
      <c r="G1" s="1" t="s">
        <v>116</v>
      </c>
      <c r="H1" s="1" t="s">
        <v>117</v>
      </c>
      <c r="I1" s="1" t="s">
        <v>118</v>
      </c>
    </row>
    <row r="2" spans="1:12">
      <c r="A2" s="97"/>
      <c r="B2" s="97"/>
      <c r="C2" s="97"/>
      <c r="D2" s="1" t="s">
        <v>119</v>
      </c>
      <c r="E2" s="1" t="s">
        <v>120</v>
      </c>
      <c r="F2" s="97"/>
      <c r="G2" s="1" t="s">
        <v>121</v>
      </c>
      <c r="H2" s="1" t="s">
        <v>121</v>
      </c>
      <c r="I2" s="1" t="s">
        <v>122</v>
      </c>
      <c r="K2" s="36" t="s">
        <v>123</v>
      </c>
      <c r="L2" s="36" t="s">
        <v>124</v>
      </c>
    </row>
    <row r="3" spans="1:12" ht="38.25">
      <c r="A3" s="62" t="s">
        <v>125</v>
      </c>
      <c r="B3" s="35" t="s">
        <v>73</v>
      </c>
      <c r="C3" s="54" t="s">
        <v>126</v>
      </c>
      <c r="D3" s="45" t="s">
        <v>127</v>
      </c>
      <c r="E3" s="46" t="s">
        <v>128</v>
      </c>
      <c r="F3" s="45" t="s">
        <v>129</v>
      </c>
      <c r="G3" s="47">
        <v>300</v>
      </c>
      <c r="H3" s="63">
        <v>4500</v>
      </c>
      <c r="I3" s="33">
        <f t="shared" ref="I3:I13" si="0">G3/H3</f>
        <v>6.6666666666666666E-2</v>
      </c>
      <c r="K3" s="63">
        <v>2933</v>
      </c>
      <c r="L3" s="63">
        <v>12967</v>
      </c>
    </row>
    <row r="4" spans="1:12" ht="51">
      <c r="A4" s="95" t="s">
        <v>130</v>
      </c>
      <c r="B4" s="35" t="s">
        <v>131</v>
      </c>
      <c r="C4" s="54" t="s">
        <v>132</v>
      </c>
      <c r="D4" s="45" t="s">
        <v>133</v>
      </c>
      <c r="E4" s="46" t="s">
        <v>134</v>
      </c>
      <c r="F4" s="45" t="s">
        <v>135</v>
      </c>
      <c r="G4" s="47">
        <v>33</v>
      </c>
      <c r="H4" s="63">
        <v>500</v>
      </c>
      <c r="I4" s="33">
        <f t="shared" si="0"/>
        <v>6.6000000000000003E-2</v>
      </c>
      <c r="K4" s="63">
        <v>333</v>
      </c>
      <c r="L4" s="63">
        <v>600</v>
      </c>
    </row>
    <row r="5" spans="1:12" ht="25.5">
      <c r="A5" s="95"/>
      <c r="B5" s="35" t="s">
        <v>136</v>
      </c>
      <c r="C5" s="54" t="s">
        <v>137</v>
      </c>
      <c r="D5" s="45" t="s">
        <v>138</v>
      </c>
      <c r="E5" s="46" t="s">
        <v>139</v>
      </c>
      <c r="F5" s="45" t="s">
        <v>30</v>
      </c>
      <c r="G5" s="47"/>
      <c r="H5" s="63">
        <v>5333</v>
      </c>
      <c r="I5" s="32">
        <f t="shared" si="0"/>
        <v>0</v>
      </c>
      <c r="K5" s="63">
        <v>4433</v>
      </c>
      <c r="L5" s="63">
        <v>5400</v>
      </c>
    </row>
    <row r="6" spans="1:12" ht="25.5">
      <c r="A6" s="95"/>
      <c r="B6" s="35" t="s">
        <v>140</v>
      </c>
      <c r="C6" s="54" t="s">
        <v>141</v>
      </c>
      <c r="D6" s="45" t="s">
        <v>142</v>
      </c>
      <c r="E6" s="46" t="s">
        <v>143</v>
      </c>
      <c r="F6" s="45" t="s">
        <v>30</v>
      </c>
      <c r="G6" s="47"/>
      <c r="H6" s="63">
        <v>1533</v>
      </c>
      <c r="I6" s="32">
        <f t="shared" si="0"/>
        <v>0</v>
      </c>
      <c r="K6" s="63">
        <v>867</v>
      </c>
      <c r="L6" s="63">
        <v>2067</v>
      </c>
    </row>
    <row r="7" spans="1:12" ht="51">
      <c r="A7" s="95"/>
      <c r="B7" s="35" t="s">
        <v>144</v>
      </c>
      <c r="C7" s="54" t="s">
        <v>33</v>
      </c>
      <c r="D7" s="45" t="s">
        <v>145</v>
      </c>
      <c r="E7" s="46">
        <v>1</v>
      </c>
      <c r="F7" s="45" t="s">
        <v>146</v>
      </c>
      <c r="G7" s="47">
        <v>200</v>
      </c>
      <c r="H7" s="63">
        <v>1800</v>
      </c>
      <c r="I7" s="68">
        <f t="shared" si="0"/>
        <v>0.1111111111111111</v>
      </c>
      <c r="K7" s="63">
        <v>1200</v>
      </c>
      <c r="L7" s="63">
        <v>2300</v>
      </c>
    </row>
    <row r="8" spans="1:12" ht="51">
      <c r="A8" s="100" t="s">
        <v>147</v>
      </c>
      <c r="B8" s="35" t="s">
        <v>148</v>
      </c>
      <c r="C8" s="54" t="s">
        <v>149</v>
      </c>
      <c r="D8" s="45" t="s">
        <v>150</v>
      </c>
      <c r="E8" s="46" t="s">
        <v>143</v>
      </c>
      <c r="F8" s="45" t="s">
        <v>151</v>
      </c>
      <c r="G8" s="47">
        <v>167</v>
      </c>
      <c r="H8" s="63">
        <v>10333</v>
      </c>
      <c r="I8" s="69">
        <f t="shared" si="0"/>
        <v>1.6161811671344235E-2</v>
      </c>
      <c r="K8" s="63">
        <v>8833</v>
      </c>
      <c r="L8" s="63">
        <v>11500</v>
      </c>
    </row>
    <row r="9" spans="1:12" ht="51">
      <c r="A9" s="100"/>
      <c r="B9" s="35" t="s">
        <v>152</v>
      </c>
      <c r="C9" s="54" t="s">
        <v>153</v>
      </c>
      <c r="D9" s="45" t="s">
        <v>154</v>
      </c>
      <c r="E9" s="46" t="s">
        <v>155</v>
      </c>
      <c r="F9" s="45" t="s">
        <v>30</v>
      </c>
      <c r="G9" s="47"/>
      <c r="H9" s="63">
        <v>7666</v>
      </c>
      <c r="I9" s="32">
        <f t="shared" si="0"/>
        <v>0</v>
      </c>
      <c r="K9" s="63">
        <v>7000</v>
      </c>
      <c r="L9" s="63">
        <v>8167</v>
      </c>
    </row>
    <row r="10" spans="1:12" ht="51">
      <c r="A10" s="58" t="s">
        <v>156</v>
      </c>
      <c r="B10" s="35" t="s">
        <v>157</v>
      </c>
      <c r="C10" s="54" t="s">
        <v>33</v>
      </c>
      <c r="D10" s="45" t="s">
        <v>158</v>
      </c>
      <c r="E10" s="46" t="s">
        <v>159</v>
      </c>
      <c r="F10" s="45" t="s">
        <v>160</v>
      </c>
      <c r="G10" s="47">
        <v>250</v>
      </c>
      <c r="H10" s="63">
        <v>1250</v>
      </c>
      <c r="I10" s="67">
        <f t="shared" si="0"/>
        <v>0.2</v>
      </c>
      <c r="K10" s="63">
        <v>950</v>
      </c>
      <c r="L10" s="63">
        <v>1750</v>
      </c>
    </row>
    <row r="11" spans="1:12" ht="51">
      <c r="A11" s="59" t="s">
        <v>161</v>
      </c>
      <c r="B11" s="35" t="s">
        <v>162</v>
      </c>
      <c r="C11" s="54" t="s">
        <v>153</v>
      </c>
      <c r="D11" s="45" t="s">
        <v>154</v>
      </c>
      <c r="E11" s="46" t="s">
        <v>155</v>
      </c>
      <c r="F11" s="45" t="s">
        <v>30</v>
      </c>
      <c r="G11" s="47"/>
      <c r="H11" s="63">
        <v>7666</v>
      </c>
      <c r="I11" s="32">
        <f t="shared" si="0"/>
        <v>0</v>
      </c>
      <c r="K11" s="63">
        <v>7000</v>
      </c>
      <c r="L11" s="63">
        <v>8167</v>
      </c>
    </row>
    <row r="12" spans="1:12" ht="38.25" customHeight="1">
      <c r="A12" s="94" t="s">
        <v>163</v>
      </c>
      <c r="B12" s="35" t="s">
        <v>164</v>
      </c>
      <c r="C12" s="54" t="s">
        <v>165</v>
      </c>
      <c r="D12" s="45" t="s">
        <v>166</v>
      </c>
      <c r="E12" s="46" t="s">
        <v>167</v>
      </c>
      <c r="F12" s="45" t="s">
        <v>168</v>
      </c>
      <c r="G12" s="47">
        <v>250</v>
      </c>
      <c r="H12" s="63">
        <v>516</v>
      </c>
      <c r="I12" s="33">
        <f t="shared" si="0"/>
        <v>0.48449612403100772</v>
      </c>
      <c r="K12" s="63">
        <v>358</v>
      </c>
      <c r="L12" s="63">
        <v>1750</v>
      </c>
    </row>
    <row r="13" spans="1:12" ht="42.75" customHeight="1">
      <c r="A13" s="94"/>
      <c r="B13" s="35" t="s">
        <v>169</v>
      </c>
      <c r="C13" s="54" t="s">
        <v>33</v>
      </c>
      <c r="D13" s="45" t="s">
        <v>145</v>
      </c>
      <c r="E13" s="46" t="s">
        <v>139</v>
      </c>
      <c r="F13" s="45" t="s">
        <v>37</v>
      </c>
      <c r="G13" s="47">
        <v>80</v>
      </c>
      <c r="H13" s="63">
        <v>350</v>
      </c>
      <c r="I13" s="66">
        <f t="shared" si="0"/>
        <v>0.22857142857142856</v>
      </c>
      <c r="K13" s="63">
        <v>200</v>
      </c>
      <c r="L13" s="63">
        <v>1200</v>
      </c>
    </row>
    <row r="14" spans="1:12" ht="42.75" customHeight="1">
      <c r="B14" s="64"/>
    </row>
    <row r="17" spans="2:12" ht="51">
      <c r="B17" s="36" t="s">
        <v>112</v>
      </c>
      <c r="C17" s="36" t="s">
        <v>111</v>
      </c>
      <c r="D17" s="36" t="s">
        <v>170</v>
      </c>
      <c r="E17" s="36" t="s">
        <v>171</v>
      </c>
      <c r="G17" s="61" t="s">
        <v>172</v>
      </c>
      <c r="H17" s="61" t="s">
        <v>173</v>
      </c>
      <c r="I17" s="61" t="s">
        <v>174</v>
      </c>
      <c r="J17" s="61" t="s">
        <v>175</v>
      </c>
      <c r="K17" s="61" t="s">
        <v>176</v>
      </c>
      <c r="L17" s="61" t="s">
        <v>177</v>
      </c>
    </row>
    <row r="18" spans="2:12" ht="25.5">
      <c r="B18" s="55" t="s">
        <v>131</v>
      </c>
      <c r="C18" s="56" t="s">
        <v>130</v>
      </c>
      <c r="D18" s="55">
        <v>48352</v>
      </c>
      <c r="E18" s="55" t="s">
        <v>178</v>
      </c>
      <c r="G18" s="64" t="s">
        <v>179</v>
      </c>
      <c r="H18" s="64">
        <v>0</v>
      </c>
      <c r="I18" s="64">
        <v>0.6</v>
      </c>
      <c r="J18" s="64">
        <v>0</v>
      </c>
      <c r="K18" s="64">
        <v>0.4</v>
      </c>
      <c r="L18" s="64">
        <v>0</v>
      </c>
    </row>
    <row r="19" spans="2:12" ht="25.5">
      <c r="B19" s="55" t="s">
        <v>180</v>
      </c>
      <c r="C19" s="56" t="s">
        <v>130</v>
      </c>
      <c r="D19" s="55">
        <v>48352</v>
      </c>
      <c r="E19" s="55" t="s">
        <v>178</v>
      </c>
      <c r="G19" s="64" t="s">
        <v>181</v>
      </c>
      <c r="H19" s="64">
        <v>0.8</v>
      </c>
      <c r="I19" s="64">
        <v>0</v>
      </c>
      <c r="J19" s="64">
        <v>0</v>
      </c>
      <c r="K19" s="64">
        <v>0</v>
      </c>
      <c r="L19" s="64">
        <v>0.2</v>
      </c>
    </row>
    <row r="20" spans="2:12" ht="25.5">
      <c r="B20" s="55" t="s">
        <v>144</v>
      </c>
      <c r="C20" s="56" t="s">
        <v>130</v>
      </c>
      <c r="D20" s="55">
        <v>48352</v>
      </c>
      <c r="E20" s="55" t="s">
        <v>178</v>
      </c>
      <c r="G20" s="64" t="s">
        <v>182</v>
      </c>
      <c r="H20" s="64">
        <v>0.95</v>
      </c>
      <c r="I20" s="64">
        <v>0.05</v>
      </c>
      <c r="J20" s="64">
        <v>0</v>
      </c>
      <c r="K20" s="64">
        <v>0</v>
      </c>
      <c r="L20" s="64">
        <v>0</v>
      </c>
    </row>
    <row r="21" spans="2:12" ht="38.25">
      <c r="B21" s="55" t="s">
        <v>73</v>
      </c>
      <c r="C21" s="62" t="s">
        <v>125</v>
      </c>
      <c r="D21" s="55">
        <v>48322</v>
      </c>
      <c r="E21" s="55" t="s">
        <v>183</v>
      </c>
      <c r="G21" s="64" t="s">
        <v>184</v>
      </c>
      <c r="H21" s="64">
        <v>1</v>
      </c>
      <c r="I21" s="64">
        <v>0</v>
      </c>
      <c r="J21" s="64">
        <v>0</v>
      </c>
      <c r="K21" s="64">
        <v>0</v>
      </c>
      <c r="L21" s="64">
        <v>0</v>
      </c>
    </row>
    <row r="22" spans="2:12" ht="38.25">
      <c r="B22" s="55" t="s">
        <v>148</v>
      </c>
      <c r="C22" s="57" t="s">
        <v>147</v>
      </c>
      <c r="D22" s="55">
        <v>48308</v>
      </c>
      <c r="E22" s="55" t="s">
        <v>185</v>
      </c>
      <c r="G22" s="64" t="s">
        <v>186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</row>
    <row r="23" spans="2:12" ht="25.5">
      <c r="B23" s="55" t="s">
        <v>152</v>
      </c>
      <c r="C23" s="57" t="s">
        <v>147</v>
      </c>
      <c r="D23" s="55">
        <v>48307</v>
      </c>
      <c r="E23" s="55" t="s">
        <v>187</v>
      </c>
      <c r="G23" s="64" t="s">
        <v>188</v>
      </c>
      <c r="H23" s="64">
        <v>1</v>
      </c>
      <c r="I23" s="64">
        <v>0</v>
      </c>
      <c r="J23" s="64">
        <v>0</v>
      </c>
      <c r="K23" s="64">
        <v>0</v>
      </c>
      <c r="L23" s="64">
        <v>0</v>
      </c>
    </row>
    <row r="24" spans="2:12" ht="38.25">
      <c r="B24" s="55" t="s">
        <v>157</v>
      </c>
      <c r="C24" s="58" t="s">
        <v>156</v>
      </c>
      <c r="D24" s="55">
        <v>48345</v>
      </c>
      <c r="E24" s="55" t="s">
        <v>189</v>
      </c>
      <c r="G24" s="64" t="s">
        <v>190</v>
      </c>
      <c r="H24" s="64">
        <v>0</v>
      </c>
      <c r="I24" s="64">
        <v>0</v>
      </c>
      <c r="J24" s="64">
        <v>0</v>
      </c>
      <c r="K24" s="64">
        <v>0</v>
      </c>
      <c r="L24" s="64">
        <v>0</v>
      </c>
    </row>
    <row r="25" spans="2:12" ht="25.5">
      <c r="B25" s="55" t="s">
        <v>162</v>
      </c>
      <c r="C25" s="59" t="s">
        <v>161</v>
      </c>
      <c r="D25" s="55">
        <v>48291</v>
      </c>
      <c r="E25" s="55" t="s">
        <v>191</v>
      </c>
      <c r="G25" s="64" t="s">
        <v>192</v>
      </c>
      <c r="H25" s="64">
        <v>0</v>
      </c>
      <c r="I25" s="64">
        <v>0</v>
      </c>
      <c r="J25" s="64">
        <v>0</v>
      </c>
      <c r="K25" s="64">
        <v>0</v>
      </c>
      <c r="L25" s="64">
        <v>0</v>
      </c>
    </row>
    <row r="26" spans="2:12" ht="38.25">
      <c r="B26" s="55" t="s">
        <v>164</v>
      </c>
      <c r="C26" s="60" t="s">
        <v>163</v>
      </c>
      <c r="D26" s="55">
        <v>48330</v>
      </c>
      <c r="E26" s="55" t="s">
        <v>189</v>
      </c>
      <c r="G26" s="64" t="s">
        <v>193</v>
      </c>
      <c r="H26" s="64">
        <v>1</v>
      </c>
      <c r="I26" s="64">
        <v>0</v>
      </c>
      <c r="J26" s="64">
        <v>0</v>
      </c>
      <c r="K26" s="64">
        <v>0</v>
      </c>
      <c r="L26" s="64">
        <v>0</v>
      </c>
    </row>
    <row r="27" spans="2:12" ht="38.25">
      <c r="B27" s="55" t="s">
        <v>169</v>
      </c>
      <c r="C27" s="60" t="s">
        <v>163</v>
      </c>
      <c r="D27" s="55">
        <v>48330</v>
      </c>
      <c r="E27" s="55" t="s">
        <v>189</v>
      </c>
      <c r="G27" s="64" t="s">
        <v>194</v>
      </c>
      <c r="H27" s="64">
        <v>0</v>
      </c>
      <c r="I27" s="64">
        <v>1</v>
      </c>
      <c r="J27" s="64">
        <v>0</v>
      </c>
      <c r="K27" s="64">
        <v>0</v>
      </c>
      <c r="L27" s="64">
        <v>0</v>
      </c>
    </row>
  </sheetData>
  <autoFilter ref="A1:I9" xr:uid="{00000000-0009-0000-0000-000004000000}">
    <filterColumn colId="3" showButton="0"/>
  </autoFilter>
  <mergeCells count="8">
    <mergeCell ref="A12:A13"/>
    <mergeCell ref="A4:A7"/>
    <mergeCell ref="A1:A2"/>
    <mergeCell ref="D1:E1"/>
    <mergeCell ref="F1:F2"/>
    <mergeCell ref="B1:B2"/>
    <mergeCell ref="C1:C2"/>
    <mergeCell ref="A8:A9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5"/>
  <sheetViews>
    <sheetView zoomScale="80" zoomScaleNormal="80" workbookViewId="0">
      <selection activeCell="C5" sqref="C5:C15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3">
      <c r="B2" s="101" t="s">
        <v>195</v>
      </c>
      <c r="C2" s="102"/>
      <c r="D2" s="102"/>
      <c r="E2" s="102"/>
      <c r="F2" s="102"/>
      <c r="G2" s="102"/>
    </row>
    <row r="3" spans="2:13" ht="28.5" customHeight="1">
      <c r="B3" s="84" t="s">
        <v>111</v>
      </c>
      <c r="C3" s="84" t="s">
        <v>112</v>
      </c>
      <c r="D3" s="84" t="s">
        <v>113</v>
      </c>
      <c r="E3" s="1" t="s">
        <v>196</v>
      </c>
      <c r="F3" s="1" t="s">
        <v>197</v>
      </c>
      <c r="G3" s="1" t="s">
        <v>117</v>
      </c>
      <c r="H3" s="4"/>
      <c r="I3" s="84" t="s">
        <v>112</v>
      </c>
      <c r="J3" s="1" t="s">
        <v>196</v>
      </c>
      <c r="K3" s="1" t="s">
        <v>197</v>
      </c>
      <c r="L3" s="1" t="s">
        <v>117</v>
      </c>
      <c r="M3" s="84" t="s">
        <v>198</v>
      </c>
    </row>
    <row r="4" spans="2:13" ht="15.75" customHeight="1">
      <c r="B4" s="84"/>
      <c r="C4" s="84"/>
      <c r="D4" s="84"/>
      <c r="E4" s="1" t="s">
        <v>121</v>
      </c>
      <c r="F4" s="1" t="s">
        <v>121</v>
      </c>
      <c r="G4" s="1" t="s">
        <v>121</v>
      </c>
      <c r="H4" s="4"/>
      <c r="I4" s="84"/>
      <c r="J4" s="1" t="s">
        <v>121</v>
      </c>
      <c r="K4" s="1" t="s">
        <v>121</v>
      </c>
      <c r="L4" s="1" t="s">
        <v>121</v>
      </c>
      <c r="M4" s="84"/>
    </row>
    <row r="5" spans="2:13" ht="14.25" customHeight="1">
      <c r="B5" s="62" t="s">
        <v>125</v>
      </c>
      <c r="C5" s="35" t="s">
        <v>73</v>
      </c>
      <c r="D5" s="54" t="s">
        <v>126</v>
      </c>
      <c r="E5" s="63">
        <v>2933</v>
      </c>
      <c r="F5" s="63">
        <v>12967</v>
      </c>
      <c r="G5" s="63">
        <v>4500</v>
      </c>
      <c r="H5" s="4"/>
      <c r="I5" s="35" t="s">
        <v>73</v>
      </c>
      <c r="J5" s="63">
        <v>2933</v>
      </c>
      <c r="K5" s="63">
        <v>12967</v>
      </c>
      <c r="L5" s="63">
        <v>4500</v>
      </c>
      <c r="M5" s="71">
        <f>K5/J5*100-100</f>
        <v>342.10705762018409</v>
      </c>
    </row>
    <row r="6" spans="2:13" ht="28.5">
      <c r="B6" s="95" t="s">
        <v>130</v>
      </c>
      <c r="C6" s="35" t="s">
        <v>131</v>
      </c>
      <c r="D6" s="54" t="s">
        <v>132</v>
      </c>
      <c r="E6" s="63">
        <v>333</v>
      </c>
      <c r="F6" s="63">
        <v>600</v>
      </c>
      <c r="G6" s="63">
        <v>500</v>
      </c>
      <c r="H6" s="4"/>
      <c r="I6" s="35" t="s">
        <v>131</v>
      </c>
      <c r="J6" s="63">
        <v>333</v>
      </c>
      <c r="K6" s="63">
        <v>600</v>
      </c>
      <c r="L6" s="63">
        <v>500</v>
      </c>
      <c r="M6" s="14">
        <f t="shared" ref="M6:M11" si="0">K6/J6*100-100</f>
        <v>80.180180180180173</v>
      </c>
    </row>
    <row r="7" spans="2:13" ht="25.5">
      <c r="B7" s="95"/>
      <c r="C7" s="35" t="s">
        <v>136</v>
      </c>
      <c r="D7" s="54" t="s">
        <v>137</v>
      </c>
      <c r="E7" s="63">
        <v>4433</v>
      </c>
      <c r="F7" s="63">
        <v>5400</v>
      </c>
      <c r="G7" s="63">
        <v>5333</v>
      </c>
      <c r="H7" s="4"/>
      <c r="I7" s="35" t="s">
        <v>136</v>
      </c>
      <c r="J7" s="63">
        <v>4433</v>
      </c>
      <c r="K7" s="63">
        <v>5400</v>
      </c>
      <c r="L7" s="63">
        <v>5333</v>
      </c>
      <c r="M7" s="72">
        <f t="shared" si="0"/>
        <v>21.813670200766964</v>
      </c>
    </row>
    <row r="8" spans="2:13" ht="25.5">
      <c r="B8" s="95"/>
      <c r="C8" s="35" t="s">
        <v>140</v>
      </c>
      <c r="D8" s="54" t="s">
        <v>141</v>
      </c>
      <c r="E8" s="63">
        <v>867</v>
      </c>
      <c r="F8" s="63">
        <v>2067</v>
      </c>
      <c r="G8" s="63">
        <v>1533</v>
      </c>
      <c r="H8" s="4"/>
      <c r="I8" s="35" t="s">
        <v>140</v>
      </c>
      <c r="J8" s="63">
        <v>867</v>
      </c>
      <c r="K8" s="63">
        <v>2067</v>
      </c>
      <c r="L8" s="63">
        <v>1533</v>
      </c>
      <c r="M8" s="14">
        <f t="shared" si="0"/>
        <v>138.4083044982699</v>
      </c>
    </row>
    <row r="9" spans="2:13">
      <c r="B9" s="95"/>
      <c r="C9" s="35" t="s">
        <v>144</v>
      </c>
      <c r="D9" s="54" t="s">
        <v>33</v>
      </c>
      <c r="E9" s="63">
        <v>1200</v>
      </c>
      <c r="F9" s="63">
        <v>2300</v>
      </c>
      <c r="G9" s="63">
        <v>1800</v>
      </c>
      <c r="H9" s="4"/>
      <c r="I9" s="35" t="s">
        <v>144</v>
      </c>
      <c r="J9" s="63">
        <v>1200</v>
      </c>
      <c r="K9" s="63">
        <v>2300</v>
      </c>
      <c r="L9" s="63">
        <v>1800</v>
      </c>
      <c r="M9" s="70">
        <f t="shared" si="0"/>
        <v>91.666666666666686</v>
      </c>
    </row>
    <row r="10" spans="2:13">
      <c r="B10" s="100" t="s">
        <v>147</v>
      </c>
      <c r="C10" s="35" t="s">
        <v>148</v>
      </c>
      <c r="D10" s="54" t="s">
        <v>149</v>
      </c>
      <c r="E10" s="63">
        <v>8833</v>
      </c>
      <c r="F10" s="63">
        <v>11500</v>
      </c>
      <c r="G10" s="63">
        <v>10333</v>
      </c>
      <c r="H10" s="4"/>
      <c r="I10" s="35" t="s">
        <v>148</v>
      </c>
      <c r="J10" s="63">
        <v>8833</v>
      </c>
      <c r="K10" s="63">
        <v>11500</v>
      </c>
      <c r="L10" s="63">
        <v>10333</v>
      </c>
      <c r="M10" s="72">
        <f t="shared" si="0"/>
        <v>30.193592211026811</v>
      </c>
    </row>
    <row r="11" spans="2:13">
      <c r="B11" s="100"/>
      <c r="C11" s="35" t="s">
        <v>152</v>
      </c>
      <c r="D11" s="54" t="s">
        <v>153</v>
      </c>
      <c r="E11" s="63">
        <v>7000</v>
      </c>
      <c r="F11" s="63">
        <v>8167</v>
      </c>
      <c r="G11" s="63">
        <v>7666</v>
      </c>
      <c r="H11" s="4"/>
      <c r="I11" s="35" t="s">
        <v>152</v>
      </c>
      <c r="J11" s="63">
        <v>7000</v>
      </c>
      <c r="K11" s="63">
        <v>8167</v>
      </c>
      <c r="L11" s="63">
        <v>7666</v>
      </c>
      <c r="M11" s="18">
        <f t="shared" si="0"/>
        <v>16.671428571428578</v>
      </c>
    </row>
    <row r="12" spans="2:13">
      <c r="B12" s="58" t="s">
        <v>156</v>
      </c>
      <c r="C12" s="35" t="s">
        <v>157</v>
      </c>
      <c r="D12" s="54" t="s">
        <v>33</v>
      </c>
      <c r="E12" s="63">
        <v>950</v>
      </c>
      <c r="F12" s="63">
        <v>1750</v>
      </c>
      <c r="G12" s="63">
        <v>1250</v>
      </c>
      <c r="H12" s="4"/>
      <c r="I12" s="35" t="s">
        <v>157</v>
      </c>
      <c r="J12" s="63">
        <v>950</v>
      </c>
      <c r="K12" s="63">
        <v>1750</v>
      </c>
      <c r="L12" s="63">
        <v>1250</v>
      </c>
      <c r="M12" s="70">
        <f>K12/J12*100-100</f>
        <v>84.21052631578948</v>
      </c>
    </row>
    <row r="13" spans="2:13">
      <c r="B13" s="59" t="s">
        <v>161</v>
      </c>
      <c r="C13" s="35" t="s">
        <v>162</v>
      </c>
      <c r="D13" s="54" t="s">
        <v>153</v>
      </c>
      <c r="E13" s="63">
        <v>7000</v>
      </c>
      <c r="F13" s="63">
        <v>8167</v>
      </c>
      <c r="G13" s="63">
        <v>7666</v>
      </c>
      <c r="I13" s="35" t="s">
        <v>162</v>
      </c>
      <c r="J13" s="63">
        <v>7000</v>
      </c>
      <c r="K13" s="63">
        <v>8167</v>
      </c>
      <c r="L13" s="63">
        <v>7666</v>
      </c>
      <c r="M13" s="72">
        <f t="shared" ref="M13:M15" si="1">K13/J13*100-100</f>
        <v>16.671428571428578</v>
      </c>
    </row>
    <row r="14" spans="2:13">
      <c r="B14" s="94" t="s">
        <v>163</v>
      </c>
      <c r="C14" s="35" t="s">
        <v>164</v>
      </c>
      <c r="D14" s="54" t="s">
        <v>165</v>
      </c>
      <c r="E14" s="63">
        <v>358</v>
      </c>
      <c r="F14" s="63">
        <v>1750</v>
      </c>
      <c r="G14" s="63">
        <v>516</v>
      </c>
      <c r="I14" s="35" t="s">
        <v>164</v>
      </c>
      <c r="J14" s="63">
        <v>358</v>
      </c>
      <c r="K14" s="63">
        <v>1750</v>
      </c>
      <c r="L14" s="63">
        <v>516</v>
      </c>
      <c r="M14" s="18">
        <f t="shared" si="1"/>
        <v>388.82681564245809</v>
      </c>
    </row>
    <row r="15" spans="2:13">
      <c r="B15" s="94"/>
      <c r="C15" s="35" t="s">
        <v>169</v>
      </c>
      <c r="D15" s="54" t="s">
        <v>33</v>
      </c>
      <c r="E15" s="63">
        <v>200</v>
      </c>
      <c r="F15" s="63">
        <v>1200</v>
      </c>
      <c r="G15" s="63">
        <v>350</v>
      </c>
      <c r="I15" s="35" t="s">
        <v>169</v>
      </c>
      <c r="J15" s="63">
        <v>200</v>
      </c>
      <c r="K15" s="63">
        <v>1200</v>
      </c>
      <c r="L15" s="63">
        <v>350</v>
      </c>
      <c r="M15" s="18">
        <f t="shared" si="1"/>
        <v>500</v>
      </c>
    </row>
  </sheetData>
  <mergeCells count="9">
    <mergeCell ref="B14:B15"/>
    <mergeCell ref="B2:G2"/>
    <mergeCell ref="M3:M4"/>
    <mergeCell ref="I3:I4"/>
    <mergeCell ref="B3:B4"/>
    <mergeCell ref="C3:C4"/>
    <mergeCell ref="D3:D4"/>
    <mergeCell ref="B6:B9"/>
    <mergeCell ref="B10:B1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X35"/>
  <sheetViews>
    <sheetView zoomScale="70" zoomScaleNormal="70" workbookViewId="0">
      <selection activeCell="M1" sqref="M1:M1048576"/>
    </sheetView>
  </sheetViews>
  <sheetFormatPr defaultColWidth="11.42578125" defaultRowHeight="12.75"/>
  <cols>
    <col min="1" max="1" width="23.140625" style="3" customWidth="1"/>
    <col min="2" max="6" width="12" style="3" bestFit="1" customWidth="1"/>
    <col min="7" max="8" width="11.42578125" style="3"/>
    <col min="9" max="9" width="12.140625" style="3" bestFit="1" customWidth="1"/>
    <col min="10" max="12" width="11.42578125" style="3"/>
    <col min="13" max="13" width="11.42578125" style="75"/>
    <col min="14" max="16384" width="11.42578125" style="3"/>
  </cols>
  <sheetData>
    <row r="2" spans="1:24" ht="25.5">
      <c r="A2" s="5" t="s">
        <v>199</v>
      </c>
      <c r="B2" s="6">
        <v>2019</v>
      </c>
      <c r="C2" s="6">
        <v>2020</v>
      </c>
      <c r="D2" s="6">
        <v>2021</v>
      </c>
      <c r="E2" s="6">
        <v>2022</v>
      </c>
      <c r="F2" s="6">
        <v>2023</v>
      </c>
      <c r="G2" s="6" t="s">
        <v>200</v>
      </c>
      <c r="H2" s="6" t="s">
        <v>201</v>
      </c>
      <c r="J2" s="6" t="s">
        <v>112</v>
      </c>
      <c r="K2" s="6" t="s">
        <v>200</v>
      </c>
      <c r="M2" s="6" t="s">
        <v>112</v>
      </c>
      <c r="N2" s="6" t="s">
        <v>200</v>
      </c>
    </row>
    <row r="3" spans="1:24" ht="25.5">
      <c r="A3" s="24" t="s">
        <v>144</v>
      </c>
      <c r="B3" s="27">
        <v>1229.7050744878959</v>
      </c>
      <c r="C3" s="27">
        <v>1230.9403292181071</v>
      </c>
      <c r="D3" s="27">
        <v>1528.252743492412</v>
      </c>
      <c r="E3" s="27">
        <v>1985.4242424242429</v>
      </c>
      <c r="F3" s="27">
        <v>1874.3297537978001</v>
      </c>
      <c r="G3" s="27">
        <f t="shared" ref="G3:G5" si="0">AVERAGE(B3:F3)</f>
        <v>1569.7304286840917</v>
      </c>
      <c r="H3" s="27">
        <f t="shared" ref="H3:H10" si="1">(B3+C3+D3+E3+F3)/5</f>
        <v>1569.7304286840917</v>
      </c>
      <c r="I3" s="8"/>
      <c r="J3" s="40" t="s">
        <v>164</v>
      </c>
      <c r="K3" s="27">
        <v>1299.0178310614929</v>
      </c>
      <c r="M3" s="26" t="s">
        <v>148</v>
      </c>
      <c r="N3" s="27">
        <v>8463.8833333333332</v>
      </c>
    </row>
    <row r="4" spans="1:24" ht="38.25">
      <c r="A4" s="24" t="s">
        <v>157</v>
      </c>
      <c r="B4" s="27">
        <v>2465.6854107172849</v>
      </c>
      <c r="C4" s="27">
        <v>3047.6083725305739</v>
      </c>
      <c r="D4" s="27">
        <v>2357.1981381200699</v>
      </c>
      <c r="E4" s="27">
        <v>3217.3048968129842</v>
      </c>
      <c r="F4" s="27">
        <v>3573.796602696284</v>
      </c>
      <c r="G4" s="27">
        <f t="shared" si="0"/>
        <v>2932.3186841754391</v>
      </c>
      <c r="H4" s="27">
        <f t="shared" si="1"/>
        <v>2932.3186841754391</v>
      </c>
      <c r="I4" s="8"/>
      <c r="J4" s="40" t="s">
        <v>144</v>
      </c>
      <c r="K4" s="27">
        <v>1569.7304286840917</v>
      </c>
      <c r="M4" s="26" t="s">
        <v>162</v>
      </c>
      <c r="N4" s="27">
        <v>7303</v>
      </c>
    </row>
    <row r="5" spans="1:24" ht="36" customHeight="1">
      <c r="A5" s="24" t="s">
        <v>164</v>
      </c>
      <c r="B5" s="27">
        <v>1148.9790925622999</v>
      </c>
      <c r="C5" s="27">
        <v>682.26530228458751</v>
      </c>
      <c r="D5" s="27">
        <v>808.87234924357517</v>
      </c>
      <c r="E5" s="27">
        <v>2130.0406703374538</v>
      </c>
      <c r="F5" s="27">
        <v>1724.931740879548</v>
      </c>
      <c r="G5" s="27">
        <f t="shared" si="0"/>
        <v>1299.0178310614929</v>
      </c>
      <c r="H5" s="27">
        <f t="shared" si="1"/>
        <v>1299.0178310614929</v>
      </c>
      <c r="I5" s="8"/>
      <c r="J5" s="40" t="s">
        <v>157</v>
      </c>
      <c r="K5" s="27">
        <v>2932.3186841754391</v>
      </c>
      <c r="M5" s="26" t="s">
        <v>136</v>
      </c>
      <c r="N5" s="27">
        <v>6276.5833333333339</v>
      </c>
    </row>
    <row r="6" spans="1:24" ht="34.5" customHeight="1">
      <c r="A6" s="26" t="s">
        <v>148</v>
      </c>
      <c r="B6" s="27">
        <v>6411</v>
      </c>
      <c r="C6" s="27">
        <v>6628.5</v>
      </c>
      <c r="D6" s="27">
        <v>8406.9166666666661</v>
      </c>
      <c r="E6" s="27">
        <v>9786</v>
      </c>
      <c r="F6" s="27">
        <v>11087</v>
      </c>
      <c r="G6" s="27">
        <f t="shared" ref="G6" si="2">AVERAGE(B6:F6)</f>
        <v>8463.8833333333332</v>
      </c>
      <c r="H6" s="27">
        <f t="shared" ref="H6" si="3">(B6+C6+D6+E6+F6)/5</f>
        <v>8463.8833333333332</v>
      </c>
      <c r="I6" s="8"/>
      <c r="J6" s="24"/>
      <c r="K6" s="27"/>
      <c r="M6" s="26" t="s">
        <v>140</v>
      </c>
      <c r="N6" s="27">
        <v>1395.6803748554064</v>
      </c>
    </row>
    <row r="7" spans="1:24" ht="34.5" customHeight="1">
      <c r="A7" s="26" t="s">
        <v>162</v>
      </c>
      <c r="B7" s="27">
        <v>5174</v>
      </c>
      <c r="C7" s="27">
        <v>5481</v>
      </c>
      <c r="D7" s="27">
        <v>7564</v>
      </c>
      <c r="E7" s="27">
        <v>8609</v>
      </c>
      <c r="F7" s="27">
        <v>9687</v>
      </c>
      <c r="G7" s="27">
        <f t="shared" ref="G7:G10" si="4">AVERAGE(B7:F7)</f>
        <v>7303</v>
      </c>
      <c r="H7" s="27">
        <f t="shared" si="1"/>
        <v>7303</v>
      </c>
      <c r="I7" s="8"/>
      <c r="J7" s="73"/>
      <c r="K7" s="42"/>
      <c r="M7" s="40" t="s">
        <v>131</v>
      </c>
      <c r="N7" s="27">
        <v>372.13333333333333</v>
      </c>
    </row>
    <row r="8" spans="1:24" ht="34.5" customHeight="1">
      <c r="A8" s="24" t="s">
        <v>131</v>
      </c>
      <c r="B8" s="27">
        <v>283.61111111111109</v>
      </c>
      <c r="C8" s="27">
        <v>257.72222222222217</v>
      </c>
      <c r="D8" s="27">
        <v>337.91666666666669</v>
      </c>
      <c r="E8" s="27">
        <v>470.33333333333331</v>
      </c>
      <c r="F8" s="27">
        <v>511.08333333333331</v>
      </c>
      <c r="G8" s="27">
        <f t="shared" si="4"/>
        <v>372.13333333333333</v>
      </c>
      <c r="H8" s="27">
        <f t="shared" si="1"/>
        <v>372.13333333333333</v>
      </c>
      <c r="I8" s="8"/>
      <c r="J8" s="73"/>
      <c r="K8" s="42"/>
      <c r="M8" s="74"/>
      <c r="N8" s="42"/>
    </row>
    <row r="9" spans="1:24" ht="34.5" customHeight="1">
      <c r="A9" s="26" t="s">
        <v>136</v>
      </c>
      <c r="B9" s="27">
        <v>4383.916666666667</v>
      </c>
      <c r="C9" s="27">
        <v>4667.416666666667</v>
      </c>
      <c r="D9" s="27">
        <v>6470.166666666667</v>
      </c>
      <c r="E9" s="27">
        <v>8027.166666666667</v>
      </c>
      <c r="F9" s="27">
        <v>7834.25</v>
      </c>
      <c r="G9" s="27">
        <f t="shared" si="4"/>
        <v>6276.5833333333339</v>
      </c>
      <c r="H9" s="27">
        <f t="shared" si="1"/>
        <v>6276.5833333333339</v>
      </c>
      <c r="I9" s="8"/>
      <c r="J9" s="73"/>
      <c r="K9" s="42"/>
      <c r="M9" s="74"/>
      <c r="N9" s="42"/>
    </row>
    <row r="10" spans="1:24" ht="34.5" customHeight="1">
      <c r="A10" s="26" t="s">
        <v>140</v>
      </c>
      <c r="B10" s="27">
        <v>1004.131423865645</v>
      </c>
      <c r="C10" s="27">
        <v>1125.1735960268761</v>
      </c>
      <c r="D10" s="27">
        <v>1177.052051036037</v>
      </c>
      <c r="E10" s="27">
        <v>1653.337074016295</v>
      </c>
      <c r="F10" s="27">
        <v>2018.707729332179</v>
      </c>
      <c r="G10" s="27">
        <f t="shared" si="4"/>
        <v>1395.6803748554064</v>
      </c>
      <c r="H10" s="27">
        <f t="shared" si="1"/>
        <v>1395.6803748554064</v>
      </c>
      <c r="I10" s="8"/>
      <c r="J10" s="73"/>
      <c r="K10" s="42"/>
      <c r="M10" s="74"/>
      <c r="N10" s="42"/>
    </row>
    <row r="11" spans="1:24" ht="34.5" customHeight="1">
      <c r="I11" s="8"/>
      <c r="J11" s="73"/>
      <c r="K11" s="42"/>
      <c r="M11" s="74"/>
      <c r="N11" s="42"/>
    </row>
    <row r="12" spans="1:24" ht="34.5" customHeight="1">
      <c r="I12" s="8"/>
      <c r="J12" s="73"/>
      <c r="K12" s="42"/>
      <c r="M12" s="74"/>
      <c r="N12" s="42"/>
    </row>
    <row r="13" spans="1:24" ht="34.5" customHeight="1">
      <c r="I13" s="8"/>
      <c r="J13" s="73"/>
      <c r="K13" s="42"/>
      <c r="M13" s="74"/>
      <c r="N13" s="42"/>
    </row>
    <row r="14" spans="1:24" ht="34.5" customHeight="1">
      <c r="A14" s="73"/>
      <c r="B14" s="42"/>
      <c r="C14" s="42"/>
      <c r="D14" s="42"/>
      <c r="E14" s="42"/>
      <c r="F14" s="42"/>
      <c r="G14" s="42"/>
      <c r="H14" s="42"/>
      <c r="I14" s="8"/>
      <c r="J14" s="73"/>
      <c r="K14" s="42"/>
      <c r="M14" s="74"/>
      <c r="N14" s="42"/>
    </row>
    <row r="15" spans="1:24" ht="34.5" customHeight="1">
      <c r="A15" s="73"/>
      <c r="B15" s="42"/>
      <c r="C15" s="42"/>
      <c r="D15" s="42"/>
      <c r="E15" s="42"/>
      <c r="F15" s="42"/>
      <c r="G15" s="42"/>
      <c r="H15" s="42"/>
      <c r="I15" s="8"/>
      <c r="J15" s="73"/>
      <c r="K15" s="42"/>
      <c r="M15" s="74"/>
      <c r="N15" s="42"/>
    </row>
    <row r="16" spans="1:24" ht="14.25">
      <c r="A16" s="23"/>
      <c r="B16" s="3" t="s">
        <v>202</v>
      </c>
      <c r="N16" s="39"/>
      <c r="Q16" s="37"/>
      <c r="R16" s="38"/>
      <c r="S16" s="38"/>
      <c r="T16" s="38"/>
      <c r="U16" s="38"/>
      <c r="V16" s="38"/>
      <c r="W16" s="38"/>
      <c r="X16" s="38"/>
    </row>
    <row r="17" spans="1:14" ht="13.5" thickBot="1">
      <c r="A17" s="23"/>
      <c r="N17" s="39"/>
    </row>
    <row r="18" spans="1:14">
      <c r="A18" s="20" t="s">
        <v>203</v>
      </c>
      <c r="B18" s="9"/>
      <c r="C18" s="9"/>
      <c r="D18" s="9"/>
      <c r="E18" s="9"/>
      <c r="F18" s="9"/>
      <c r="G18" s="9"/>
      <c r="H18" s="9"/>
    </row>
    <row r="19" spans="1:14">
      <c r="A19" s="19" t="s">
        <v>204</v>
      </c>
      <c r="B19" s="9"/>
      <c r="C19" s="9"/>
      <c r="D19" s="9"/>
      <c r="E19" s="9"/>
      <c r="F19" s="9"/>
      <c r="G19" s="9"/>
      <c r="H19" s="9"/>
    </row>
    <row r="20" spans="1:14">
      <c r="A20" s="22" t="s">
        <v>205</v>
      </c>
      <c r="C20" s="9"/>
      <c r="D20" s="9"/>
      <c r="E20" s="9"/>
      <c r="F20" s="9"/>
      <c r="G20" s="9"/>
      <c r="H20" s="9"/>
    </row>
    <row r="21" spans="1:14" ht="39" thickBot="1">
      <c r="A21" s="21" t="s">
        <v>206</v>
      </c>
      <c r="C21" s="9"/>
      <c r="D21" s="9"/>
      <c r="E21" s="9"/>
      <c r="F21" s="9"/>
      <c r="G21" s="9"/>
      <c r="H21" s="9"/>
    </row>
    <row r="22" spans="1:14">
      <c r="A22" s="23"/>
      <c r="C22" s="9"/>
      <c r="D22" s="9"/>
      <c r="E22" s="9"/>
      <c r="F22" s="9"/>
      <c r="G22" s="9"/>
      <c r="H22" s="9"/>
    </row>
    <row r="23" spans="1:14">
      <c r="A23" s="23"/>
      <c r="C23" s="9"/>
      <c r="D23" s="9"/>
      <c r="E23" s="9"/>
      <c r="F23" s="9"/>
      <c r="G23" s="9"/>
      <c r="H23" s="9"/>
    </row>
    <row r="24" spans="1:14">
      <c r="A24" s="23"/>
      <c r="C24" s="9"/>
      <c r="D24" s="9"/>
      <c r="E24" s="9"/>
      <c r="F24" s="9"/>
      <c r="G24" s="9"/>
      <c r="H24" s="9"/>
    </row>
    <row r="25" spans="1:14">
      <c r="A25" s="23"/>
    </row>
    <row r="26" spans="1:14">
      <c r="A26" s="23"/>
    </row>
    <row r="27" spans="1:14">
      <c r="A27" s="6" t="s">
        <v>112</v>
      </c>
      <c r="B27" s="6" t="s">
        <v>200</v>
      </c>
    </row>
    <row r="28" spans="1:14" ht="14.25">
      <c r="A28" s="40" t="s">
        <v>164</v>
      </c>
      <c r="B28" s="27">
        <v>1299.0178310614929</v>
      </c>
    </row>
    <row r="29" spans="1:14" ht="14.25">
      <c r="A29" s="40" t="s">
        <v>144</v>
      </c>
      <c r="B29" s="27">
        <v>1569.7304286840917</v>
      </c>
    </row>
    <row r="30" spans="1:14" ht="14.25">
      <c r="A30" s="40" t="s">
        <v>157</v>
      </c>
      <c r="B30" s="27">
        <v>2932.3186841754391</v>
      </c>
    </row>
    <row r="31" spans="1:14" ht="14.25">
      <c r="A31" s="26" t="s">
        <v>148</v>
      </c>
      <c r="B31" s="27">
        <v>8463.8833333333332</v>
      </c>
    </row>
    <row r="32" spans="1:14" ht="25.5">
      <c r="A32" s="26" t="s">
        <v>162</v>
      </c>
      <c r="B32" s="27">
        <v>7303</v>
      </c>
    </row>
    <row r="33" spans="1:2" ht="25.5">
      <c r="A33" s="26" t="s">
        <v>136</v>
      </c>
      <c r="B33" s="27">
        <v>6276.5833333333339</v>
      </c>
    </row>
    <row r="34" spans="1:2" ht="25.5">
      <c r="A34" s="26" t="s">
        <v>140</v>
      </c>
      <c r="B34" s="27">
        <v>1395.6803748554064</v>
      </c>
    </row>
    <row r="35" spans="1:2" ht="14.25">
      <c r="A35" s="24" t="s">
        <v>131</v>
      </c>
      <c r="B35" s="27">
        <v>372.13333333333333</v>
      </c>
    </row>
  </sheetData>
  <autoFilter ref="M2:N7" xr:uid="{00000000-0009-0000-0000-000006000000}">
    <sortState xmlns:xlrd2="http://schemas.microsoft.com/office/spreadsheetml/2017/richdata2" ref="M3:N7">
      <sortCondition descending="1" ref="N2:N7"/>
    </sortState>
  </autoFilter>
  <sortState xmlns:xlrd2="http://schemas.microsoft.com/office/spreadsheetml/2017/richdata2" ref="A29:B33">
    <sortCondition descending="1" ref="B29:B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23"/>
  <sheetViews>
    <sheetView tabSelected="1" zoomScale="80" zoomScaleNormal="80" workbookViewId="0">
      <selection activeCell="P9" sqref="P9"/>
    </sheetView>
  </sheetViews>
  <sheetFormatPr defaultColWidth="11.42578125" defaultRowHeight="12.75"/>
  <cols>
    <col min="1" max="1" width="6.42578125" style="3" customWidth="1"/>
    <col min="2" max="2" width="26.7109375" style="3" customWidth="1"/>
    <col min="3" max="8" width="11.42578125" style="3" customWidth="1"/>
    <col min="9" max="16384" width="11.42578125" style="3"/>
  </cols>
  <sheetData>
    <row r="2" spans="2:8" ht="15" customHeight="1">
      <c r="B2" s="10" t="s">
        <v>199</v>
      </c>
      <c r="C2" s="10">
        <v>2019</v>
      </c>
      <c r="D2" s="10">
        <v>2020</v>
      </c>
      <c r="E2" s="10">
        <v>2021</v>
      </c>
      <c r="F2" s="10">
        <v>2022</v>
      </c>
      <c r="G2" s="10">
        <v>2023</v>
      </c>
      <c r="H2" s="10" t="s">
        <v>200</v>
      </c>
    </row>
    <row r="3" spans="2:8" ht="14.25">
      <c r="B3" s="24" t="s">
        <v>144</v>
      </c>
      <c r="C3" s="27">
        <v>1207.420431723521</v>
      </c>
      <c r="D3" s="27">
        <v>684.2394636596556</v>
      </c>
      <c r="E3" s="27">
        <v>879.03866679502767</v>
      </c>
      <c r="F3" s="27">
        <v>2349.0837976645039</v>
      </c>
      <c r="G3" s="27">
        <v>1881.233049233377</v>
      </c>
      <c r="H3" s="27">
        <f>AVERAGE(C3:G3)</f>
        <v>1400.2030818152168</v>
      </c>
    </row>
    <row r="4" spans="2:8" ht="14.25">
      <c r="B4" s="24" t="s">
        <v>157</v>
      </c>
      <c r="C4" s="27">
        <v>2455.3242876718591</v>
      </c>
      <c r="D4" s="27">
        <v>3068.7569665711089</v>
      </c>
      <c r="E4" s="27">
        <v>2382.471344212905</v>
      </c>
      <c r="F4" s="27">
        <v>3383.6262160194979</v>
      </c>
      <c r="G4" s="27">
        <v>3658.5719582273541</v>
      </c>
      <c r="H4" s="27">
        <f t="shared" ref="H4:H10" si="0">AVERAGE(C4:G4)</f>
        <v>2989.7501545405453</v>
      </c>
    </row>
    <row r="5" spans="2:8" ht="14.25">
      <c r="B5" s="24" t="s">
        <v>164</v>
      </c>
      <c r="C5" s="27">
        <v>1225.6462854757931</v>
      </c>
      <c r="D5" s="27">
        <v>1302.3909855908289</v>
      </c>
      <c r="E5" s="27">
        <v>1542.0238686648429</v>
      </c>
      <c r="F5" s="27">
        <v>2073.709164404579</v>
      </c>
      <c r="G5" s="27">
        <v>2021.931922199504</v>
      </c>
      <c r="H5" s="27">
        <f t="shared" si="0"/>
        <v>1633.1404452671095</v>
      </c>
    </row>
    <row r="6" spans="2:8" ht="14.25">
      <c r="B6" s="26" t="s">
        <v>148</v>
      </c>
      <c r="C6" s="27">
        <v>1980.5554195751749</v>
      </c>
      <c r="D6" s="27">
        <v>1835.95004710945</v>
      </c>
      <c r="E6" s="27">
        <v>1029.8625047059379</v>
      </c>
      <c r="F6" s="27">
        <v>1776.7859591706149</v>
      </c>
      <c r="G6" s="27">
        <v>3441.9201947037081</v>
      </c>
      <c r="H6" s="27">
        <f t="shared" si="0"/>
        <v>2013.0148250529771</v>
      </c>
    </row>
    <row r="7" spans="2:8" ht="14.25">
      <c r="B7" s="26" t="s">
        <v>162</v>
      </c>
      <c r="C7" s="27">
        <v>1973.1114569395149</v>
      </c>
      <c r="D7" s="27">
        <v>2057.083333333333</v>
      </c>
      <c r="E7" s="27">
        <v>1118.1738196681561</v>
      </c>
      <c r="F7" s="27">
        <v>1943.0256273591201</v>
      </c>
      <c r="G7" s="27">
        <v>2545.993836410134</v>
      </c>
      <c r="H7" s="27">
        <f t="shared" si="0"/>
        <v>1927.4776147420519</v>
      </c>
    </row>
    <row r="8" spans="2:8" ht="14.25">
      <c r="B8" s="24" t="s">
        <v>131</v>
      </c>
      <c r="C8" s="27">
        <v>5174</v>
      </c>
      <c r="D8" s="27">
        <v>5481</v>
      </c>
      <c r="E8" s="27">
        <v>7564</v>
      </c>
      <c r="F8" s="27">
        <v>8609</v>
      </c>
      <c r="G8" s="27">
        <v>9687</v>
      </c>
      <c r="H8" s="27">
        <f t="shared" si="0"/>
        <v>7303</v>
      </c>
    </row>
    <row r="9" spans="2:8" ht="24.75" customHeight="1">
      <c r="B9" s="26" t="s">
        <v>136</v>
      </c>
      <c r="C9" s="27">
        <v>6411</v>
      </c>
      <c r="D9" s="27">
        <v>6628.5</v>
      </c>
      <c r="E9" s="27">
        <v>8406.9166666666661</v>
      </c>
      <c r="F9" s="27">
        <v>9786</v>
      </c>
      <c r="G9" s="27">
        <v>11087</v>
      </c>
      <c r="H9" s="27">
        <f t="shared" si="0"/>
        <v>8463.8833333333332</v>
      </c>
    </row>
    <row r="10" spans="2:8" ht="25.5" customHeight="1">
      <c r="B10" s="26" t="s">
        <v>140</v>
      </c>
      <c r="C10" s="27">
        <v>1079.036124026924</v>
      </c>
      <c r="D10" s="27">
        <v>1137.089687462041</v>
      </c>
      <c r="E10" s="27">
        <v>1198.6462558730909</v>
      </c>
      <c r="F10" s="27">
        <v>1703.7908983566881</v>
      </c>
      <c r="G10" s="27">
        <v>2056.4411696806878</v>
      </c>
      <c r="H10" s="27">
        <f t="shared" si="0"/>
        <v>1435.0008270798862</v>
      </c>
    </row>
    <row r="11" spans="2:8" ht="14.25">
      <c r="B11" s="41"/>
      <c r="C11" s="42"/>
      <c r="D11" s="42"/>
      <c r="E11" s="42"/>
      <c r="F11" s="42"/>
      <c r="G11" s="42"/>
      <c r="H11" s="15"/>
    </row>
    <row r="12" spans="2:8" ht="14.25">
      <c r="B12" s="41"/>
      <c r="C12" s="42"/>
      <c r="D12" s="42"/>
      <c r="E12" s="42"/>
      <c r="F12" s="42"/>
      <c r="G12" s="42"/>
      <c r="H12" s="15"/>
    </row>
    <row r="13" spans="2:8" ht="14.25">
      <c r="B13" s="41"/>
      <c r="C13" s="42"/>
      <c r="D13" s="42"/>
      <c r="E13" s="42"/>
      <c r="F13" s="42"/>
      <c r="G13" s="42"/>
      <c r="H13" s="15"/>
    </row>
    <row r="14" spans="2:8">
      <c r="B14" s="28"/>
      <c r="C14" s="29"/>
      <c r="D14" s="15"/>
      <c r="E14" s="15"/>
      <c r="F14" s="15"/>
      <c r="G14" s="15"/>
      <c r="H14" s="29"/>
    </row>
    <row r="15" spans="2:8">
      <c r="B15" s="10" t="s">
        <v>199</v>
      </c>
      <c r="C15" s="10">
        <v>2020</v>
      </c>
      <c r="D15" s="10">
        <v>2021</v>
      </c>
      <c r="E15" s="10">
        <v>2022</v>
      </c>
      <c r="F15" s="10">
        <v>2023</v>
      </c>
      <c r="G15" s="7"/>
      <c r="H15" s="29"/>
    </row>
    <row r="16" spans="2:8">
      <c r="B16" s="24" t="s">
        <v>164</v>
      </c>
      <c r="C16" s="11">
        <f>D3/C3*100-100</f>
        <v>-43.330471666530897</v>
      </c>
      <c r="D16" s="11">
        <f>E3/D3*100-100</f>
        <v>28.469448706376596</v>
      </c>
      <c r="E16" s="11">
        <f>F3/E3*100-100</f>
        <v>167.23327271020469</v>
      </c>
      <c r="F16" s="11">
        <f>G3/F3*100-100</f>
        <v>-19.916307323573193</v>
      </c>
      <c r="G16" s="16" cm="1">
        <f t="array" ref="G16">+AVERAGE(ABS(C16:F16))</f>
        <v>64.737375101671347</v>
      </c>
      <c r="H16" s="29"/>
    </row>
    <row r="17" spans="2:8">
      <c r="B17" s="24" t="s">
        <v>207</v>
      </c>
      <c r="C17" s="11">
        <f>D4/C4*100-100</f>
        <v>24.98377432175802</v>
      </c>
      <c r="D17" s="11">
        <f>E4/D4*100-100</f>
        <v>-22.363635499132684</v>
      </c>
      <c r="E17" s="11">
        <f>F4/E4*100-100</f>
        <v>42.021696262514496</v>
      </c>
      <c r="F17" s="11">
        <f>G4/F4*100-100</f>
        <v>8.1257717210650497</v>
      </c>
      <c r="G17" s="31" cm="1">
        <f t="array" ref="G17">+AVERAGE(ABS(C17:F17))</f>
        <v>24.373719451117562</v>
      </c>
      <c r="H17" s="29"/>
    </row>
    <row r="18" spans="2:8">
      <c r="B18" s="24" t="s">
        <v>144</v>
      </c>
      <c r="C18" s="11">
        <f>D5/C5*100-100</f>
        <v>6.2615699998016794</v>
      </c>
      <c r="D18" s="11">
        <f>E5/D5*100-100</f>
        <v>18.399458052552831</v>
      </c>
      <c r="E18" s="11">
        <f>F5/E5*100-100</f>
        <v>34.479705959421636</v>
      </c>
      <c r="F18" s="11">
        <f>G5/F5*100-100</f>
        <v>-2.4968420400428499</v>
      </c>
      <c r="G18" s="48" cm="1">
        <f t="array" ref="G18">+AVERAGE(ABS(C18:F18))</f>
        <v>15.409394012954749</v>
      </c>
      <c r="H18" s="29"/>
    </row>
    <row r="19" spans="2:8">
      <c r="B19" s="24" t="s">
        <v>208</v>
      </c>
      <c r="C19" s="11">
        <f>D6/C6*100-100</f>
        <v>-7.3012535290096707</v>
      </c>
      <c r="D19" s="11">
        <f>E6/D6*100-100</f>
        <v>-43.905744803494493</v>
      </c>
      <c r="E19" s="11">
        <f>F6/E6*100-100</f>
        <v>72.526521846520666</v>
      </c>
      <c r="F19" s="11">
        <f>G6/F6*100-100</f>
        <v>93.716084761856195</v>
      </c>
      <c r="G19" s="16" cm="1">
        <f t="array" ref="G19">+AVERAGE(ABS(C19:F19))</f>
        <v>54.362401235220254</v>
      </c>
      <c r="H19" s="29"/>
    </row>
    <row r="20" spans="2:8">
      <c r="B20" s="25" t="s">
        <v>209</v>
      </c>
      <c r="C20" s="11">
        <f>D7/C7*100-100</f>
        <v>4.255810086069161</v>
      </c>
      <c r="D20" s="11">
        <f>E7/D7*100-100</f>
        <v>-45.642755373636327</v>
      </c>
      <c r="E20" s="11">
        <f>F7/E7*100-100</f>
        <v>73.767762505453561</v>
      </c>
      <c r="F20" s="11">
        <f>G7/F7*100-100</f>
        <v>31.032437275186311</v>
      </c>
      <c r="G20" s="16" cm="1">
        <f t="array" ref="G20">+AVERAGE(ABS(C20:F20))</f>
        <v>38.674691310086338</v>
      </c>
      <c r="H20" s="29"/>
    </row>
    <row r="21" spans="2:8">
      <c r="B21" s="26" t="s">
        <v>210</v>
      </c>
      <c r="C21" s="11">
        <f>D8/C8*100-100</f>
        <v>5.9335137224584571</v>
      </c>
      <c r="D21" s="11">
        <f>E8/D8*100-100</f>
        <v>38.004013866082829</v>
      </c>
      <c r="E21" s="11">
        <f>F8/E8*100-100</f>
        <v>13.815441565309357</v>
      </c>
      <c r="F21" s="11">
        <f>G8/F8*100-100</f>
        <v>12.521779533046811</v>
      </c>
      <c r="G21" s="48" cm="1">
        <f t="array" ref="G21">+AVERAGE(ABS(C21:F21))</f>
        <v>17.568687171724363</v>
      </c>
      <c r="H21" s="30"/>
    </row>
    <row r="22" spans="2:8" ht="22.5" customHeight="1">
      <c r="B22" s="26" t="s">
        <v>211</v>
      </c>
      <c r="C22" s="11">
        <f>D9/C9*100-100</f>
        <v>3.3926064576509134</v>
      </c>
      <c r="D22" s="11">
        <f>E9/D9*100-100</f>
        <v>26.829850896381771</v>
      </c>
      <c r="E22" s="11">
        <f>F9/E9*100-100</f>
        <v>16.404151343635704</v>
      </c>
      <c r="F22" s="11">
        <f>G9/F9*100-100</f>
        <v>13.294502350296341</v>
      </c>
      <c r="G22" s="48" cm="1">
        <f t="array" ref="G22">+AVERAGE(ABS(C22:F22))</f>
        <v>14.980277761991182</v>
      </c>
      <c r="H22" s="30"/>
    </row>
    <row r="23" spans="2:8">
      <c r="B23" s="26" t="s">
        <v>140</v>
      </c>
      <c r="C23" s="11">
        <f>D10/C10*100-100</f>
        <v>5.3801315954523687</v>
      </c>
      <c r="D23" s="11">
        <f>E10/D10*100-100</f>
        <v>5.4135191876062834</v>
      </c>
      <c r="E23" s="11">
        <f>F10/E10*100-100</f>
        <v>42.142929159333278</v>
      </c>
      <c r="F23" s="11">
        <f>G10/F10*100-100</f>
        <v>20.697978353102613</v>
      </c>
      <c r="G23" s="31" cm="1">
        <f t="array" ref="G23">+AVERAGE(ABS(C23:F23))</f>
        <v>18.408639573873636</v>
      </c>
      <c r="H23" s="3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2025-10-11T02:10:49+00:00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0eb6ee77f3561287dcac45e34ceef71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66d2f7dfd7178e6c40f2ec1d7c8e1d6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0CE94014-DF50-434D-8BD7-F6E788EA116B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2025-10-14T16:06:21Z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