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04"/>
  <workbookPr hidePivotFieldList="1"/>
  <mc:AlternateContent xmlns:mc="http://schemas.openxmlformats.org/markup-compatibility/2006">
    <mc:Choice Requires="x15">
      <x15ac:absPath xmlns:x15ac="http://schemas.microsoft.com/office/spreadsheetml/2010/11/ac" url="C:\Users\marth\Documents\ANT 2025\MUNICIPIOS ASIGNADOS 2025\LA UNIÓN SUCRE\"/>
    </mc:Choice>
  </mc:AlternateContent>
  <xr:revisionPtr revIDLastSave="2" documentId="13_ncr:1_{77D7DA7F-7A01-4C34-83A9-DBF198E2EC6B}" xr6:coauthVersionLast="47" xr6:coauthVersionMax="47" xr10:uidLastSave="{E2FE2750-6FBB-4F63-97AB-334ECB4F9BB9}"/>
  <bookViews>
    <workbookView xWindow="4320" yWindow="3708" windowWidth="17280" windowHeight="8880" firstSheet="7" activeTab="7" xr2:uid="{00000000-000D-0000-FFFF-FFFF00000000}"/>
  </bookViews>
  <sheets>
    <sheet name="4.1.1. OAF" sheetId="10" r:id="rId1"/>
    <sheet name="4.1.2. CONDICIONES COMERCIALES" sheetId="11" r:id="rId2"/>
    <sheet name="4.2.4. AGENTES COMERCIALES 1" sheetId="14" r:id="rId3"/>
    <sheet name="4.2.5. AGENTES COMERCIALES 2" sheetId="15" r:id="rId4"/>
    <sheet name="4.3.1. % MERCADO FLETE PRODUCTO" sheetId="6" r:id="rId5"/>
    <sheet name="4.3.2. PRECIOS PAGAD PRODUCTOR" sheetId="7" r:id="rId6"/>
    <sheet name="4.3.3. PRECIOS PROMEDIO SIPSA" sheetId="8" r:id="rId7"/>
    <sheet name="4.3.4. VARIACION $ PLAZAS MAYOR" sheetId="9" r:id="rId8"/>
  </sheets>
  <definedNames>
    <definedName name="_xlnm._FilterDatabase" localSheetId="4" hidden="1">'4.3.1. % MERCADO FLETE PRODUCTO'!$B$21:$D$31</definedName>
    <definedName name="_xlnm._FilterDatabase" localSheetId="5" hidden="1">'4.3.2. PRECIOS PAGAD PRODUCTOR'!$B$2:$G$5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3" i="9" l="1"/>
  <c r="F24" i="9"/>
  <c r="F25" i="9"/>
  <c r="F26" i="9"/>
  <c r="F27" i="9"/>
  <c r="F28" i="9"/>
  <c r="E23" i="9"/>
  <c r="E24" i="9"/>
  <c r="E25" i="9"/>
  <c r="E26" i="9"/>
  <c r="E27" i="9"/>
  <c r="E28" i="9"/>
  <c r="D23" i="9"/>
  <c r="D24" i="9"/>
  <c r="D25" i="9"/>
  <c r="D26" i="9"/>
  <c r="D27" i="9"/>
  <c r="D28" i="9"/>
  <c r="D22" i="9"/>
  <c r="E22" i="9"/>
  <c r="F22" i="9"/>
  <c r="H4" i="9"/>
  <c r="H5" i="9"/>
  <c r="H6" i="9"/>
  <c r="H7" i="9"/>
  <c r="H8" i="9"/>
  <c r="H9" i="9"/>
  <c r="G6" i="8"/>
  <c r="G4" i="8"/>
  <c r="G5" i="8"/>
  <c r="G7" i="8"/>
  <c r="G8" i="8"/>
  <c r="G9" i="8"/>
  <c r="H3" i="9"/>
  <c r="C23" i="9"/>
  <c r="C24" i="9"/>
  <c r="C25" i="9"/>
  <c r="C26" i="9"/>
  <c r="C27" i="9"/>
  <c r="C28" i="9"/>
  <c r="C22" i="9"/>
  <c r="H6" i="8" l="1"/>
  <c r="H4" i="8"/>
  <c r="H8" i="8"/>
  <c r="H9" i="8"/>
  <c r="H5" i="8"/>
  <c r="H7" i="8"/>
  <c r="H3" i="8" l="1"/>
  <c r="G3" i="8"/>
  <c r="M15" i="7" l="1"/>
  <c r="M14" i="7"/>
  <c r="M13" i="7"/>
  <c r="I6" i="6" l="1"/>
  <c r="I7" i="6"/>
  <c r="I8" i="6"/>
  <c r="I9" i="6"/>
  <c r="I10" i="6"/>
  <c r="I11" i="6"/>
  <c r="I12" i="6"/>
  <c r="I13" i="6"/>
  <c r="I14" i="6"/>
  <c r="I15" i="6"/>
  <c r="I5" i="6"/>
  <c r="M6" i="7"/>
  <c r="M7" i="7"/>
  <c r="M8" i="7"/>
  <c r="M9" i="7"/>
  <c r="M10" i="7"/>
  <c r="M11" i="7"/>
  <c r="M12" i="7"/>
  <c r="M5" i="7"/>
  <c r="G23" i="9" l="1" a="1"/>
  <c r="G23" i="9" s="1"/>
  <c r="G24" i="9" a="1"/>
  <c r="G24" i="9" s="1"/>
  <c r="G25" i="9" a="1"/>
  <c r="G25" i="9" s="1"/>
  <c r="G26" i="9" a="1"/>
  <c r="G26" i="9" s="1"/>
  <c r="G27" i="9" a="1"/>
  <c r="G27" i="9" s="1"/>
  <c r="G28" i="9" a="1"/>
  <c r="G28" i="9" s="1"/>
  <c r="G22" i="9" a="1"/>
  <c r="G22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<sst xmlns="http://schemas.openxmlformats.org/spreadsheetml/2006/main" count="401" uniqueCount="181">
  <si>
    <t>Tabla 1. Organizaciones de la Agricultura Familiar (OAF) participantes de los encuentros territoriales en el municipio de La Union</t>
  </si>
  <si>
    <t>Nombre y sigla asociación</t>
  </si>
  <si>
    <t>Principales productos comercializados</t>
  </si>
  <si>
    <t>No. de familias asociadas</t>
  </si>
  <si>
    <t>Servicios que presta la OAF</t>
  </si>
  <si>
    <t>Asociación Etnica Senu-Villa Fatima Sucre- ASOEMIN</t>
  </si>
  <si>
    <t>Maíz</t>
  </si>
  <si>
    <t>Comercialización colectíva</t>
  </si>
  <si>
    <t>Asociación Agropecuaria Campos de Paz</t>
  </si>
  <si>
    <t>Carneros</t>
  </si>
  <si>
    <t>Asociación Agropecuaria del Corregimiento de Pajarito- AGROPLUS</t>
  </si>
  <si>
    <t>Cerdo</t>
  </si>
  <si>
    <t xml:space="preserve">Asociación Campesina de Pequeños Productores Agropecuarios </t>
  </si>
  <si>
    <t>Arroz secano</t>
  </si>
  <si>
    <t xml:space="preserve">Asociación de Campesinos Cristianos de La Unión </t>
  </si>
  <si>
    <t>Yuca dulce fresca</t>
  </si>
  <si>
    <t>Yuca industrial</t>
  </si>
  <si>
    <t xml:space="preserve">Asociación Microempresarial de Mujeres </t>
  </si>
  <si>
    <t>Arroz tecnificado</t>
  </si>
  <si>
    <t>Asociación Para el Desarrollo de la Mujer Campesina - ASODEMU</t>
  </si>
  <si>
    <t>Pollo</t>
  </si>
  <si>
    <t>Asociación Productores Agricolas de la Sabana- ASOSABANA</t>
  </si>
  <si>
    <t>Terneros</t>
  </si>
  <si>
    <t>Leche de Bovinos</t>
  </si>
  <si>
    <r>
      <t xml:space="preserve">Tabla 2. </t>
    </r>
    <r>
      <rPr>
        <sz val="10"/>
        <color rgb="FF000000"/>
        <rFont val="Arial"/>
        <family val="2"/>
      </rPr>
      <t>Condiciones comerciales de las OAF identificadas en el municipio de La Union</t>
    </r>
  </si>
  <si>
    <t>Producto(s)</t>
  </si>
  <si>
    <t>Presentación</t>
  </si>
  <si>
    <t>Clientes</t>
  </si>
  <si>
    <t>Contrato y/o acuerdo comercial establecido</t>
  </si>
  <si>
    <t>Forma de pago</t>
  </si>
  <si>
    <t>Primer punto de comercialización</t>
  </si>
  <si>
    <t xml:space="preserve"> (%)</t>
  </si>
  <si>
    <t>Bulto X 50 kg</t>
  </si>
  <si>
    <t>Intermediarios 100%</t>
  </si>
  <si>
    <t>No</t>
  </si>
  <si>
    <t>Contado</t>
  </si>
  <si>
    <t>Finca 100%</t>
  </si>
  <si>
    <t>Carneros kg en pie</t>
  </si>
  <si>
    <t>Cerdo kg en pie</t>
  </si>
  <si>
    <t xml:space="preserve">Intermediario 50%
Agroindustria 50%
</t>
  </si>
  <si>
    <t>Finca 50%
Planta 50%</t>
  </si>
  <si>
    <t>Bolsa X 40 kg</t>
  </si>
  <si>
    <t>Bolsa X 50 kg</t>
  </si>
  <si>
    <t>Intermediarios 60%
Agroindustria 40%</t>
  </si>
  <si>
    <t>Crédito</t>
  </si>
  <si>
    <t>Finca 60%
Planta 40%</t>
  </si>
  <si>
    <t>Agroindustria 100%</t>
  </si>
  <si>
    <t>Planta 100%</t>
  </si>
  <si>
    <t>Pollo kg en pie</t>
  </si>
  <si>
    <t>Intermediarios 30%
Minorista 70%</t>
  </si>
  <si>
    <t>Finca 30%
Punto de venta 70%</t>
  </si>
  <si>
    <t>Terneros kg en pie</t>
  </si>
  <si>
    <t>Ganadería dp leche</t>
  </si>
  <si>
    <t>Cantina X 20 L</t>
  </si>
  <si>
    <r>
      <t xml:space="preserve">Fuente: </t>
    </r>
    <r>
      <rPr>
        <sz val="10"/>
        <color rgb="FF000000"/>
        <rFont val="Arial"/>
        <family val="2"/>
      </rPr>
      <t>ANT, 2025</t>
    </r>
  </si>
  <si>
    <r>
      <t xml:space="preserve">Tabla 4. </t>
    </r>
    <r>
      <rPr>
        <sz val="10"/>
        <color rgb="FF000000"/>
        <rFont val="Arial"/>
        <family val="2"/>
      </rPr>
      <t>Información general de los agentes comercializadores de La Union</t>
    </r>
  </si>
  <si>
    <t xml:space="preserve">Nombre de la empresa y/o comerciante </t>
  </si>
  <si>
    <t>Tipo de comercializador</t>
  </si>
  <si>
    <t>Producto demandado</t>
  </si>
  <si>
    <t>Ubicación de la empresa y/o comerciante</t>
  </si>
  <si>
    <t>Principal ubicación de los proveedores</t>
  </si>
  <si>
    <t>Almidones de Sucre</t>
  </si>
  <si>
    <t>Procesador agroindustrial</t>
  </si>
  <si>
    <t>Kilometro 4.5 via Sincelejo</t>
  </si>
  <si>
    <t xml:space="preserve">Productores del municipio Corozal 60%
Productores Departamento de Sucre Cordoba 40%
</t>
  </si>
  <si>
    <t>Arrocera Arropalmira S.A.S</t>
  </si>
  <si>
    <t>Arroz mecanizado tecnificado</t>
  </si>
  <si>
    <t>Carretera troncal via Montería</t>
  </si>
  <si>
    <t>Productores Municipios de Cordoba 40%
Productores diferentes departamentos 60%</t>
  </si>
  <si>
    <t>Asociación Nacional de Productores y Procesadores de Yuca- ANNPY</t>
  </si>
  <si>
    <t xml:space="preserve">Yuca  </t>
  </si>
  <si>
    <t>Carretera troncal via Corozal</t>
  </si>
  <si>
    <t>Productores del municipio 50%
Productores Fuera del Municipio- Cordoba 50%</t>
  </si>
  <si>
    <t>Depositito y Piladora El Trebol S.A.S</t>
  </si>
  <si>
    <t>Plaza de mercado sincelejo</t>
  </si>
  <si>
    <t>Productores diferentes municipios 30%
Productores departamento de Sucre 70%</t>
  </si>
  <si>
    <t>Frigo Carnes La Unión</t>
  </si>
  <si>
    <t>Minorista</t>
  </si>
  <si>
    <t>Cabecera municipal</t>
  </si>
  <si>
    <t>Productores del municipio 50%  
Productores departamento de Sucre 50%</t>
  </si>
  <si>
    <t>Productores municipio La Union 100%</t>
  </si>
  <si>
    <t>Productos La Unión Lácteos S.A.S</t>
  </si>
  <si>
    <t>Leche</t>
  </si>
  <si>
    <t>Productores del Municipio 60%
Productores Departamento 40%</t>
  </si>
  <si>
    <r>
      <t xml:space="preserve">Tabla 5. </t>
    </r>
    <r>
      <rPr>
        <sz val="10"/>
        <color rgb="FF000000"/>
        <rFont val="Arial"/>
        <family val="2"/>
      </rPr>
      <t>Descripción de los agentes comerciales participantes de los encuentros territoriales del municipio de La Union</t>
    </r>
  </si>
  <si>
    <t>Nombre de la empresa</t>
  </si>
  <si>
    <t>Principal producto comprado</t>
  </si>
  <si>
    <t>Presentación producto</t>
  </si>
  <si>
    <t>Frecuencia compra</t>
  </si>
  <si>
    <t>Modalidad de pago</t>
  </si>
  <si>
    <t>Sitio de compra del producto</t>
  </si>
  <si>
    <t>Mensual</t>
  </si>
  <si>
    <t>Planta</t>
  </si>
  <si>
    <t>Diario</t>
  </si>
  <si>
    <t>Asociación Naional de Productores y Procesadores de Yuca- ANNPY</t>
  </si>
  <si>
    <t>Finca</t>
  </si>
  <si>
    <t>Depósitito y Piladora El Trebol S.A.S</t>
  </si>
  <si>
    <t>En canal</t>
  </si>
  <si>
    <t>Cerdo kg en pie y en canal</t>
  </si>
  <si>
    <t>En pie</t>
  </si>
  <si>
    <t>Semanal</t>
  </si>
  <si>
    <t>A granel</t>
  </si>
  <si>
    <r>
      <t xml:space="preserve">Tabla 6. </t>
    </r>
    <r>
      <rPr>
        <sz val="10"/>
        <color rgb="FF000000"/>
        <rFont val="Arial"/>
        <family val="2"/>
      </rPr>
      <t>Principales destinos y valor del flete por UFH de referencia y producto</t>
    </r>
  </si>
  <si>
    <t>UFH</t>
  </si>
  <si>
    <t>Línea productiva</t>
  </si>
  <si>
    <t>Presentación del producto</t>
  </si>
  <si>
    <t>Principales compradores</t>
  </si>
  <si>
    <t>Precio promedio flete</t>
  </si>
  <si>
    <t>Precio actual</t>
  </si>
  <si>
    <t>% precio flete</t>
  </si>
  <si>
    <t>Tipo de cliente</t>
  </si>
  <si>
    <t>%</t>
  </si>
  <si>
    <t xml:space="preserve"> ($/kg)</t>
  </si>
  <si>
    <t>($/kg)</t>
  </si>
  <si>
    <t>04Vcs1-67</t>
  </si>
  <si>
    <t>Yuca Industrial</t>
  </si>
  <si>
    <t>Intermediarios
Agroindustria</t>
  </si>
  <si>
    <t>60%
40%</t>
  </si>
  <si>
    <t>Municipio 60%
Departamento 40%</t>
  </si>
  <si>
    <t>Intermediarios</t>
  </si>
  <si>
    <t>Municipio 100%</t>
  </si>
  <si>
    <t>07Vc-49</t>
  </si>
  <si>
    <t>Avicultura engorde</t>
  </si>
  <si>
    <t>Consumidor final
Minorista</t>
  </si>
  <si>
    <t>30%
70%</t>
  </si>
  <si>
    <t>Maíz tecnificado</t>
  </si>
  <si>
    <t>Intermediario</t>
  </si>
  <si>
    <t>07Vcs1-49</t>
  </si>
  <si>
    <t>Ganadería dp Carne</t>
  </si>
  <si>
    <t>Ternero kg en pie</t>
  </si>
  <si>
    <t>Ganadería dp Leche</t>
  </si>
  <si>
    <t>Cantina de 10 a 20 lt</t>
  </si>
  <si>
    <t>Agroindustria</t>
  </si>
  <si>
    <t>Ovinos carne</t>
  </si>
  <si>
    <t>Carnero kg en pie</t>
  </si>
  <si>
    <t xml:space="preserve">Intermediarios </t>
  </si>
  <si>
    <t>09Vc3s2-38</t>
  </si>
  <si>
    <t>Arroz secano mecanizado</t>
  </si>
  <si>
    <t>Departamento 100%</t>
  </si>
  <si>
    <t>Arroz secano manual</t>
  </si>
  <si>
    <t>Intermediario
Agroindustria</t>
  </si>
  <si>
    <t>50%
50%</t>
  </si>
  <si>
    <t>Municipio 50%
Departamento 50%</t>
  </si>
  <si>
    <t>11Vai-23</t>
  </si>
  <si>
    <t>Maíz tradicional</t>
  </si>
  <si>
    <t>Porcicultura ceba</t>
  </si>
  <si>
    <t>Municipio</t>
  </si>
  <si>
    <t>linea</t>
  </si>
  <si>
    <t>ufh</t>
  </si>
  <si>
    <t>LA UNIÓN</t>
  </si>
  <si>
    <t>yuca_industrial</t>
  </si>
  <si>
    <t>yuca</t>
  </si>
  <si>
    <t>avicultura_engorde</t>
  </si>
  <si>
    <t>maiz_tecnificado</t>
  </si>
  <si>
    <t>ganaderia_dp</t>
  </si>
  <si>
    <t>ovinos_carne</t>
  </si>
  <si>
    <t>arroz_secano_mecanizado</t>
  </si>
  <si>
    <t>arroz_secano_manual</t>
  </si>
  <si>
    <t>maiz_tradicional</t>
  </si>
  <si>
    <t>porcicultura_ceba</t>
  </si>
  <si>
    <r>
      <rPr>
        <b/>
        <sz val="10"/>
        <color theme="1"/>
        <rFont val="Arial"/>
        <family val="2"/>
      </rPr>
      <t>Tabla 7</t>
    </r>
    <r>
      <rPr>
        <sz val="10"/>
        <color theme="1"/>
        <rFont val="Arial"/>
        <family val="2"/>
      </rPr>
      <t>. Precios pagados al productor reportados en las UFH de referencia</t>
    </r>
  </si>
  <si>
    <t>Precio mínimo</t>
  </si>
  <si>
    <t>Precio máximo</t>
  </si>
  <si>
    <t>Variación</t>
  </si>
  <si>
    <t>Bulo X 50 kg</t>
  </si>
  <si>
    <t xml:space="preserve">Línea productiva </t>
  </si>
  <si>
    <t>Promedio</t>
  </si>
  <si>
    <t>Verificar</t>
  </si>
  <si>
    <t xml:space="preserve">Maíz  </t>
  </si>
  <si>
    <t xml:space="preserve">Arroz   </t>
  </si>
  <si>
    <t>Avicultura engorde*</t>
  </si>
  <si>
    <t>Porcicultura**</t>
  </si>
  <si>
    <t>Ganadería dp Carne***</t>
  </si>
  <si>
    <t>NO HAY PRECIOS PARA OVINOS</t>
  </si>
  <si>
    <t>Precio a escala municipal</t>
  </si>
  <si>
    <t>Precio a escala departamental</t>
  </si>
  <si>
    <t>Precios a escala nacional</t>
  </si>
  <si>
    <t>Precios gremios (FENAVI* PORKCOLOMBIA**, FEDEGAN***)</t>
  </si>
  <si>
    <t>Porcicultura</t>
  </si>
  <si>
    <t>Precios gremios (FENAVI*,  PORKOLOMBIA**,FEDEGAN***,)</t>
  </si>
  <si>
    <t>Ganadería dp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</si>
</sst>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-&quot;$&quot;\ * #,##0.00_-;\-&quot;$&quot;\ * #,##0.00_-;_-&quot;$&quot;\ * &quot;-&quot;??_-;_-@_-"/>
    <numFmt numFmtId="165" formatCode="_-&quot;$&quot;\ * #,##0_-;\-&quot;$&quot;\ * #,##0_-;_-&quot;$&quot;\ * &quot;-&quot;??_-;_-@_-"/>
    <numFmt numFmtId="166" formatCode="_-&quot;$&quot;* #,##0.00_-;\-&quot;$&quot;* #,##0.00_-;_-&quot;$&quot;* &quot;-&quot;??_-;_-@_-"/>
    <numFmt numFmtId="167" formatCode="_-&quot;$&quot;* #,##0_-;\-&quot;$&quot;* #,##0_-;_-&quot;$&quot;* &quot;-&quot;??_-;_-@_-"/>
    <numFmt numFmtId="168" formatCode="_-* #,##0_-;\-* #,##0_-;_-* &quot;-&quot;??_-;_-@_-"/>
  </numFmts>
  <fonts count="19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indexed="8"/>
      <name val="Aptos Narrow"/>
      <family val="2"/>
      <scheme val="minor"/>
    </font>
    <font>
      <i/>
      <sz val="9"/>
      <color theme="3"/>
      <name val="Arial"/>
      <family val="2"/>
    </font>
    <font>
      <sz val="11"/>
      <color rgb="FF000000"/>
      <name val="Aptos Narrow"/>
      <family val="2"/>
      <scheme val="minor"/>
    </font>
    <font>
      <sz val="9"/>
      <name val="Arial"/>
      <family val="2"/>
    </font>
    <font>
      <b/>
      <sz val="11"/>
      <color theme="1"/>
      <name val="Aptos Narrow"/>
      <scheme val="minor"/>
    </font>
    <font>
      <sz val="9"/>
      <color theme="1"/>
      <name val="Aptos Narrow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ptos Narrow"/>
      <scheme val="minor"/>
    </font>
    <font>
      <b/>
      <sz val="11"/>
      <color rgb="FF000000"/>
      <name val="Aptos Narrow"/>
      <family val="2"/>
      <scheme val="minor"/>
    </font>
    <font>
      <sz val="9"/>
      <color rgb="FFFF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theme="9" tint="0.39997558519241921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0">
    <xf numFmtId="0" fontId="0" fillId="0" borderId="0"/>
    <xf numFmtId="164" fontId="1" fillId="0" borderId="0" applyFont="0" applyFill="0" applyBorder="0" applyAlignment="0" applyProtection="0"/>
    <xf numFmtId="0" fontId="6" fillId="0" borderId="0"/>
    <xf numFmtId="0" fontId="8" fillId="0" borderId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72">
    <xf numFmtId="0" fontId="0" fillId="0" borderId="0" xfId="0"/>
    <xf numFmtId="0" fontId="3" fillId="3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65" fontId="3" fillId="0" borderId="1" xfId="6" applyNumberFormat="1" applyFont="1" applyFill="1" applyBorder="1" applyAlignment="1">
      <alignment horizontal="center" vertical="center" wrapText="1"/>
    </xf>
    <xf numFmtId="165" fontId="3" fillId="0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65" fontId="4" fillId="0" borderId="1" xfId="1" applyNumberFormat="1" applyFont="1" applyBorder="1"/>
    <xf numFmtId="167" fontId="8" fillId="0" borderId="0" xfId="7" applyNumberFormat="1" applyFont="1" applyBorder="1" applyAlignment="1">
      <alignment horizontal="right" vertical="center"/>
    </xf>
    <xf numFmtId="165" fontId="4" fillId="0" borderId="0" xfId="1" applyNumberFormat="1" applyFont="1" applyBorder="1"/>
    <xf numFmtId="167" fontId="3" fillId="0" borderId="0" xfId="7" applyNumberFormat="1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10" fillId="6" borderId="1" xfId="0" applyFont="1" applyFill="1" applyBorder="1" applyAlignment="1">
      <alignment horizontal="center"/>
    </xf>
    <xf numFmtId="168" fontId="4" fillId="4" borderId="1" xfId="0" applyNumberFormat="1" applyFont="1" applyFill="1" applyBorder="1" applyAlignment="1">
      <alignment horizontal="center" vertical="center"/>
    </xf>
    <xf numFmtId="0" fontId="4" fillId="5" borderId="5" xfId="0" applyFont="1" applyFill="1" applyBorder="1" applyAlignment="1">
      <alignment horizontal="center"/>
    </xf>
    <xf numFmtId="0" fontId="4" fillId="8" borderId="6" xfId="0" applyFont="1" applyFill="1" applyBorder="1" applyAlignment="1">
      <alignment horizontal="center" vertical="top" wrapText="1"/>
    </xf>
    <xf numFmtId="0" fontId="11" fillId="9" borderId="4" xfId="0" applyFont="1" applyFill="1" applyBorder="1" applyAlignment="1">
      <alignment horizontal="center"/>
    </xf>
    <xf numFmtId="0" fontId="9" fillId="7" borderId="3" xfId="0" applyFont="1" applyFill="1" applyBorder="1" applyAlignment="1">
      <alignment horizontal="center"/>
    </xf>
    <xf numFmtId="165" fontId="3" fillId="4" borderId="1" xfId="1" applyNumberFormat="1" applyFont="1" applyFill="1" applyBorder="1" applyAlignment="1">
      <alignment horizontal="center" vertical="center" wrapText="1"/>
    </xf>
    <xf numFmtId="165" fontId="0" fillId="0" borderId="0" xfId="0" applyNumberFormat="1"/>
    <xf numFmtId="0" fontId="12" fillId="10" borderId="1" xfId="0" applyFont="1" applyFill="1" applyBorder="1" applyAlignment="1">
      <alignment horizontal="center" vertical="center" wrapText="1"/>
    </xf>
    <xf numFmtId="0" fontId="12" fillId="10" borderId="9" xfId="0" applyFont="1" applyFill="1" applyBorder="1" applyAlignment="1">
      <alignment horizontal="center" vertical="center" wrapText="1"/>
    </xf>
    <xf numFmtId="0" fontId="12" fillId="10" borderId="10" xfId="0" applyFont="1" applyFill="1" applyBorder="1" applyAlignment="1">
      <alignment horizontal="center" vertical="center" wrapText="1"/>
    </xf>
    <xf numFmtId="0" fontId="2" fillId="10" borderId="1" xfId="0" applyFont="1" applyFill="1" applyBorder="1" applyAlignment="1">
      <alignment horizontal="center" vertical="center" wrapText="1"/>
    </xf>
    <xf numFmtId="0" fontId="2" fillId="10" borderId="3" xfId="0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/>
    </xf>
    <xf numFmtId="0" fontId="8" fillId="0" borderId="0" xfId="0" applyFont="1"/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center"/>
    </xf>
    <xf numFmtId="0" fontId="4" fillId="0" borderId="0" xfId="0" applyFont="1"/>
    <xf numFmtId="0" fontId="3" fillId="7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8" borderId="1" xfId="0" applyFont="1" applyFill="1" applyBorder="1" applyAlignment="1">
      <alignment horizontal="center" vertical="center" wrapText="1"/>
    </xf>
    <xf numFmtId="165" fontId="18" fillId="0" borderId="0" xfId="1" applyNumberFormat="1" applyFont="1" applyBorder="1"/>
    <xf numFmtId="9" fontId="3" fillId="4" borderId="1" xfId="0" applyNumberFormat="1" applyFont="1" applyFill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10" fontId="4" fillId="0" borderId="1" xfId="8" applyNumberFormat="1" applyFont="1" applyBorder="1"/>
    <xf numFmtId="10" fontId="4" fillId="11" borderId="1" xfId="8" applyNumberFormat="1" applyFont="1" applyFill="1" applyBorder="1"/>
    <xf numFmtId="10" fontId="4" fillId="5" borderId="1" xfId="8" applyNumberFormat="1" applyFont="1" applyFill="1" applyBorder="1"/>
    <xf numFmtId="43" fontId="3" fillId="9" borderId="1" xfId="9" applyFont="1" applyFill="1" applyBorder="1" applyAlignment="1">
      <alignment horizontal="center" vertical="center"/>
    </xf>
    <xf numFmtId="43" fontId="3" fillId="4" borderId="1" xfId="9" applyFont="1" applyFill="1" applyBorder="1" applyAlignment="1">
      <alignment horizontal="center" vertical="center"/>
    </xf>
    <xf numFmtId="43" fontId="3" fillId="0" borderId="1" xfId="9" applyFont="1" applyFill="1" applyBorder="1" applyAlignment="1">
      <alignment horizontal="center" vertical="center"/>
    </xf>
    <xf numFmtId="43" fontId="3" fillId="5" borderId="1" xfId="9" applyFont="1" applyFill="1" applyBorder="1" applyAlignment="1">
      <alignment horizontal="center" vertical="center"/>
    </xf>
    <xf numFmtId="43" fontId="4" fillId="9" borderId="3" xfId="9" applyFont="1" applyFill="1" applyBorder="1" applyAlignment="1">
      <alignment horizontal="center" vertical="center"/>
    </xf>
    <xf numFmtId="43" fontId="4" fillId="5" borderId="3" xfId="9" applyFont="1" applyFill="1" applyBorder="1" applyAlignment="1">
      <alignment horizontal="center" vertical="center"/>
    </xf>
    <xf numFmtId="43" fontId="4" fillId="4" borderId="3" xfId="9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/>
    </xf>
    <xf numFmtId="0" fontId="4" fillId="0" borderId="13" xfId="0" applyFont="1" applyBorder="1" applyAlignment="1" applyProtection="1">
      <alignment horizontal="center" vertical="center" wrapText="1"/>
      <protection locked="0"/>
    </xf>
    <xf numFmtId="0" fontId="4" fillId="0" borderId="14" xfId="0" applyFont="1" applyBorder="1" applyAlignment="1" applyProtection="1">
      <alignment horizontal="center" vertical="center" wrapText="1"/>
      <protection locked="0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12" fillId="0" borderId="1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10" borderId="1" xfId="0" applyFont="1" applyFill="1" applyBorder="1" applyAlignment="1">
      <alignment horizontal="center" vertical="center" wrapText="1"/>
    </xf>
    <xf numFmtId="0" fontId="3" fillId="4" borderId="13" xfId="0" applyFont="1" applyFill="1" applyBorder="1" applyAlignment="1">
      <alignment horizontal="center" vertical="center" wrapText="1"/>
    </xf>
    <xf numFmtId="0" fontId="3" fillId="4" borderId="14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2" fillId="10" borderId="1" xfId="0" applyFont="1" applyFill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/>
    </xf>
    <xf numFmtId="0" fontId="16" fillId="0" borderId="12" xfId="0" applyFont="1" applyBorder="1" applyAlignment="1">
      <alignment horizontal="center"/>
    </xf>
    <xf numFmtId="0" fontId="12" fillId="10" borderId="7" xfId="0" applyFont="1" applyFill="1" applyBorder="1" applyAlignment="1">
      <alignment horizontal="center" vertical="center" wrapText="1"/>
    </xf>
    <xf numFmtId="0" fontId="12" fillId="10" borderId="8" xfId="0" applyFont="1" applyFill="1" applyBorder="1" applyAlignment="1">
      <alignment horizontal="center" vertical="center" wrapText="1"/>
    </xf>
  </cellXfs>
  <cellStyles count="10">
    <cellStyle name="Millares" xfId="9" builtinId="3"/>
    <cellStyle name="Moneda" xfId="1" builtinId="4"/>
    <cellStyle name="Moneda 2" xfId="6" xr:uid="{00000000-0005-0000-0000-000001000000}"/>
    <cellStyle name="Moneda 2 2" xfId="7" xr:uid="{00000000-0005-0000-0000-000002000000}"/>
    <cellStyle name="Normal" xfId="0" builtinId="0"/>
    <cellStyle name="Normal 2" xfId="2" xr:uid="{00000000-0005-0000-0000-000004000000}"/>
    <cellStyle name="Normal 2 2" xfId="3" xr:uid="{00000000-0005-0000-0000-000005000000}"/>
    <cellStyle name="Porcentaje" xfId="8" builtinId="5"/>
    <cellStyle name="Porcentaje 2 2" xfId="5" xr:uid="{00000000-0005-0000-0000-000007000000}"/>
    <cellStyle name="Porcentaje 2 2 2" xfId="4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3"/>
              <c:layout>
                <c:manualLayout>
                  <c:x val="2.3555646549099688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865-4B01-BD8C-7411F12B3FE7}"/>
                </c:ext>
              </c:extLst>
            </c:dLbl>
            <c:dLbl>
              <c:idx val="4"/>
              <c:layout>
                <c:manualLayout>
                  <c:x val="1.3095692623719128E-5"/>
                  <c:y val="7.541478129713423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865-4B01-BD8C-7411F12B3FE7}"/>
                </c:ext>
              </c:extLst>
            </c:dLbl>
            <c:dLbl>
              <c:idx val="5"/>
              <c:layout>
                <c:manualLayout>
                  <c:x val="4.6980336171963044E-3"/>
                  <c:y val="4.561406634125467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865-4B01-BD8C-7411F12B3FE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SIPSA'!$A$27:$A$33</c:f>
              <c:strCache>
                <c:ptCount val="7"/>
                <c:pt idx="0">
                  <c:v>Yuca  </c:v>
                </c:pt>
                <c:pt idx="1">
                  <c:v>Maíz  </c:v>
                </c:pt>
                <c:pt idx="2">
                  <c:v>Arroz   </c:v>
                </c:pt>
                <c:pt idx="3">
                  <c:v>Avicultura engorde</c:v>
                </c:pt>
                <c:pt idx="4">
                  <c:v>Porcicultura</c:v>
                </c:pt>
                <c:pt idx="5">
                  <c:v>Ganadería dp Carne</c:v>
                </c:pt>
                <c:pt idx="6">
                  <c:v>Ganadería dp Leche</c:v>
                </c:pt>
              </c:strCache>
            </c:strRef>
          </c:cat>
          <c:val>
            <c:numRef>
              <c:f>'4.3.3. PRECIOS PROMEDIO SIPSA'!$B$27:$B$33</c:f>
              <c:numCache>
                <c:formatCode>_-"$"\ * #,##0_-;\-"$"\ * #,##0_-;_-"$"\ * "-"??_-;_-@_-</c:formatCode>
                <c:ptCount val="7"/>
                <c:pt idx="0">
                  <c:v>1299.0178310614929</c:v>
                </c:pt>
                <c:pt idx="1">
                  <c:v>1569.7304286840917</c:v>
                </c:pt>
                <c:pt idx="2">
                  <c:v>2932.3186841754391</c:v>
                </c:pt>
                <c:pt idx="3">
                  <c:v>7601.0666666666675</c:v>
                </c:pt>
                <c:pt idx="4">
                  <c:v>7303</c:v>
                </c:pt>
                <c:pt idx="5">
                  <c:v>6276.5833333333339</c:v>
                </c:pt>
                <c:pt idx="6">
                  <c:v>1395.6803748554064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865-4B01-BD8C-7411F12B3FE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-1070295984"/>
        <c:axId val="-1070299248"/>
      </c:barChart>
      <c:catAx>
        <c:axId val="-1070295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Línea</a:t>
                </a:r>
                <a:r>
                  <a:rPr lang="es-CO" b="1" baseline="0"/>
                  <a:t> Productíva</a:t>
                </a:r>
              </a:p>
              <a:p>
                <a:pPr>
                  <a:defRPr b="1"/>
                </a:pPr>
                <a:endParaRPr lang="es-CO" b="1"/>
              </a:p>
            </c:rich>
          </c:tx>
          <c:layout>
            <c:manualLayout>
              <c:xMode val="edge"/>
              <c:yMode val="edge"/>
              <c:x val="0.42555652082491807"/>
              <c:y val="0.9513290862376380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-1070299248"/>
        <c:crosses val="autoZero"/>
        <c:auto val="1"/>
        <c:lblAlgn val="ctr"/>
        <c:lblOffset val="100"/>
        <c:noMultiLvlLbl val="0"/>
      </c:catAx>
      <c:valAx>
        <c:axId val="-1070299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Precio</a:t>
                </a:r>
                <a:r>
                  <a:rPr lang="es-CO" b="1" baseline="0"/>
                  <a:t> Promedio</a:t>
                </a:r>
                <a:endParaRPr lang="es-CO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-1070295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O" sz="9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Variación anual  precios mayoristas líneas productivas del municipio de La Union</a:t>
            </a:r>
            <a:endParaRPr lang="es-CO" sz="90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'4.3.4. VARIACION $ PLAZAS MAYOR'!$B$22</c:f>
              <c:strCache>
                <c:ptCount val="1"/>
                <c:pt idx="0">
                  <c:v>Yuca  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MAYOR'!$C$22:$F$22</c:f>
              <c:numCache>
                <c:formatCode>_-* #,##0_-;\-* #,##0_-;_-* "-"??_-;_-@_-</c:formatCode>
                <c:ptCount val="4"/>
                <c:pt idx="0">
                  <c:v>-40.619867959207987</c:v>
                </c:pt>
                <c:pt idx="1">
                  <c:v>18.55686439498534</c:v>
                </c:pt>
                <c:pt idx="2">
                  <c:v>163.33458824861327</c:v>
                </c:pt>
                <c:pt idx="3">
                  <c:v>-19.018835419406628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448-4BBC-BB62-EAF75A5C45AB}"/>
            </c:ext>
          </c:extLst>
        </c:ser>
        <c:ser>
          <c:idx val="1"/>
          <c:order val="1"/>
          <c:tx>
            <c:strRef>
              <c:f>'4.3.4. VARIACION $ PLAZAS MAYOR'!$B$23</c:f>
              <c:strCache>
                <c:ptCount val="1"/>
                <c:pt idx="0">
                  <c:v>Maíz  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MAYOR'!$C$23:$F$23</c:f>
              <c:numCache>
                <c:formatCode>_-* #,##0_-;\-* #,##0_-;_-* "-"??_-;_-@_-</c:formatCode>
                <c:ptCount val="4"/>
                <c:pt idx="0">
                  <c:v>0.10045129973343592</c:v>
                </c:pt>
                <c:pt idx="1">
                  <c:v>24.153275931998891</c:v>
                </c:pt>
                <c:pt idx="2">
                  <c:v>29.914652591238792</c:v>
                </c:pt>
                <c:pt idx="3">
                  <c:v>-5.5955037846618723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448-4BBC-BB62-EAF75A5C45AB}"/>
            </c:ext>
          </c:extLst>
        </c:ser>
        <c:ser>
          <c:idx val="2"/>
          <c:order val="2"/>
          <c:tx>
            <c:strRef>
              <c:f>'4.3.4. VARIACION $ PLAZAS MAYOR'!$B$24</c:f>
              <c:strCache>
                <c:ptCount val="1"/>
                <c:pt idx="0">
                  <c:v>Arroz   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MAYOR'!$C$24:$F$24</c:f>
              <c:numCache>
                <c:formatCode>_-* #,##0_-;\-* #,##0_-;_-* "-"??_-;_-@_-</c:formatCode>
                <c:ptCount val="4"/>
                <c:pt idx="0">
                  <c:v>23.600859999573245</c:v>
                </c:pt>
                <c:pt idx="1">
                  <c:v>-22.654165168775393</c:v>
                </c:pt>
                <c:pt idx="2">
                  <c:v>36.488521893152068</c:v>
                </c:pt>
                <c:pt idx="3">
                  <c:v>11.080445196115392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448-4BBC-BB62-EAF75A5C45AB}"/>
            </c:ext>
          </c:extLst>
        </c:ser>
        <c:ser>
          <c:idx val="3"/>
          <c:order val="3"/>
          <c:tx>
            <c:strRef>
              <c:f>'4.3.4. VARIACION $ PLAZAS MAYOR'!$B$25</c:f>
              <c:strCache>
                <c:ptCount val="1"/>
                <c:pt idx="0">
                  <c:v>Avicultura engorde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MAYOR'!$C$25:$F$25</c:f>
              <c:numCache>
                <c:formatCode>_-* #,##0_-;\-* #,##0_-;_-* "-"??_-;_-@_-</c:formatCode>
                <c:ptCount val="4"/>
                <c:pt idx="0">
                  <c:v>-5.3435865887419283</c:v>
                </c:pt>
                <c:pt idx="1">
                  <c:v>3.3926064576509134</c:v>
                </c:pt>
                <c:pt idx="2">
                  <c:v>26.829850896381771</c:v>
                </c:pt>
                <c:pt idx="3">
                  <c:v>16.404151343635704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448-4BBC-BB62-EAF75A5C45AB}"/>
            </c:ext>
          </c:extLst>
        </c:ser>
        <c:ser>
          <c:idx val="4"/>
          <c:order val="4"/>
          <c:tx>
            <c:strRef>
              <c:f>'4.3.4. VARIACION $ PLAZAS MAYOR'!$B$26</c:f>
              <c:strCache>
                <c:ptCount val="1"/>
                <c:pt idx="0">
                  <c:v>Porcicultura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MAYOR'!$C$26:$F$26</c:f>
              <c:numCache>
                <c:formatCode>_-* #,##0_-;\-* #,##0_-;_-* "-"??_-;_-@_-</c:formatCode>
                <c:ptCount val="4"/>
                <c:pt idx="0">
                  <c:v>5.9335137224584571</c:v>
                </c:pt>
                <c:pt idx="1">
                  <c:v>38.004013866082829</c:v>
                </c:pt>
                <c:pt idx="2">
                  <c:v>13.815441565309357</c:v>
                </c:pt>
                <c:pt idx="3">
                  <c:v>12.521779533046811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448-4BBC-BB62-EAF75A5C45AB}"/>
            </c:ext>
          </c:extLst>
        </c:ser>
        <c:ser>
          <c:idx val="5"/>
          <c:order val="5"/>
          <c:tx>
            <c:strRef>
              <c:f>'4.3.4. VARIACION $ PLAZAS MAYOR'!$B$27</c:f>
              <c:strCache>
                <c:ptCount val="1"/>
                <c:pt idx="0">
                  <c:v>Ganadería dp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MAYOR'!$C$27:$F$27</c:f>
              <c:numCache>
                <c:formatCode>_-* #,##0_-;\-* #,##0_-;_-* "-"??_-;_-@_-</c:formatCode>
                <c:ptCount val="4"/>
                <c:pt idx="0">
                  <c:v>6.4668200049422921</c:v>
                </c:pt>
                <c:pt idx="1">
                  <c:v>38.624149690228364</c:v>
                </c:pt>
                <c:pt idx="2">
                  <c:v>24.064295098013957</c:v>
                </c:pt>
                <c:pt idx="3">
                  <c:v>-2.4032971368062732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448-4BBC-BB62-EAF75A5C45AB}"/>
            </c:ext>
          </c:extLst>
        </c:ser>
        <c:ser>
          <c:idx val="6"/>
          <c:order val="6"/>
          <c:tx>
            <c:strRef>
              <c:f>'4.3.4. VARIACION $ PLAZAS MAYOR'!$B$28</c:f>
              <c:strCache>
                <c:ptCount val="1"/>
                <c:pt idx="0">
                  <c:v>Ganadería dp Leche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MAYOR'!$C$28:$F$28</c:f>
              <c:numCache>
                <c:formatCode>_-* #,##0_-;\-* #,##0_-;_-* "-"??_-;_-@_-</c:formatCode>
                <c:ptCount val="4"/>
                <c:pt idx="0">
                  <c:v>12.054415316996071</c:v>
                </c:pt>
                <c:pt idx="1">
                  <c:v>4.610706756037473</c:v>
                </c:pt>
                <c:pt idx="2">
                  <c:v>40.464227776590974</c:v>
                </c:pt>
                <c:pt idx="3">
                  <c:v>22.098981572361637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448-4BBC-BB62-EAF75A5C45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266561152"/>
        <c:axId val="-1266557888"/>
      </c:lineChart>
      <c:catAx>
        <c:axId val="-1266561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266557888"/>
        <c:crosses val="autoZero"/>
        <c:auto val="1"/>
        <c:lblAlgn val="ctr"/>
        <c:lblOffset val="100"/>
        <c:noMultiLvlLbl val="0"/>
      </c:catAx>
      <c:valAx>
        <c:axId val="-1266557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2665611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200024</xdr:colOff>
      <xdr:row>13</xdr:row>
      <xdr:rowOff>30480</xdr:rowOff>
    </xdr:from>
    <xdr:to>
      <xdr:col>9</xdr:col>
      <xdr:colOff>219074</xdr:colOff>
      <xdr:row>53</xdr:row>
      <xdr:rowOff>114300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42332</xdr:colOff>
      <xdr:row>1</xdr:row>
      <xdr:rowOff>42334</xdr:rowOff>
    </xdr:from>
    <xdr:to>
      <xdr:col>14</xdr:col>
      <xdr:colOff>624416</xdr:colOff>
      <xdr:row>16</xdr:row>
      <xdr:rowOff>148166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E14"/>
  <sheetViews>
    <sheetView topLeftCell="C1" workbookViewId="0">
      <selection activeCell="D5" sqref="D5:D14"/>
    </sheetView>
  </sheetViews>
  <sheetFormatPr defaultColWidth="11.42578125" defaultRowHeight="13.9"/>
  <cols>
    <col min="2" max="2" width="32.28515625" customWidth="1"/>
    <col min="3" max="3" width="16.42578125" customWidth="1"/>
    <col min="4" max="4" width="9.85546875" customWidth="1"/>
    <col min="5" max="5" width="27.85546875" customWidth="1"/>
  </cols>
  <sheetData>
    <row r="3" spans="2:5">
      <c r="B3" s="48" t="s">
        <v>0</v>
      </c>
      <c r="C3" s="48"/>
      <c r="D3" s="48"/>
      <c r="E3" s="48"/>
    </row>
    <row r="4" spans="2:5" ht="39.6">
      <c r="B4" s="22" t="s">
        <v>1</v>
      </c>
      <c r="C4" s="22" t="s">
        <v>2</v>
      </c>
      <c r="D4" s="22" t="s">
        <v>3</v>
      </c>
      <c r="E4" s="22" t="s">
        <v>4</v>
      </c>
    </row>
    <row r="5" spans="2:5" ht="22.9">
      <c r="B5" s="29" t="s">
        <v>5</v>
      </c>
      <c r="C5" s="1" t="s">
        <v>6</v>
      </c>
      <c r="D5" s="1">
        <v>30</v>
      </c>
      <c r="E5" s="1" t="s">
        <v>7</v>
      </c>
    </row>
    <row r="6" spans="2:5" ht="22.9">
      <c r="B6" s="29" t="s">
        <v>8</v>
      </c>
      <c r="C6" s="11" t="s">
        <v>9</v>
      </c>
      <c r="D6" s="11">
        <v>16</v>
      </c>
      <c r="E6" s="10" t="s">
        <v>7</v>
      </c>
    </row>
    <row r="7" spans="2:5" ht="22.9">
      <c r="B7" s="29" t="s">
        <v>10</v>
      </c>
      <c r="C7" s="10" t="s">
        <v>11</v>
      </c>
      <c r="D7" s="11">
        <v>33</v>
      </c>
      <c r="E7" s="10" t="s">
        <v>7</v>
      </c>
    </row>
    <row r="8" spans="2:5" ht="22.9">
      <c r="B8" s="29" t="s">
        <v>12</v>
      </c>
      <c r="C8" s="11" t="s">
        <v>13</v>
      </c>
      <c r="D8" s="11">
        <v>12</v>
      </c>
      <c r="E8" s="10" t="s">
        <v>7</v>
      </c>
    </row>
    <row r="9" spans="2:5">
      <c r="B9" s="49" t="s">
        <v>14</v>
      </c>
      <c r="C9" s="10" t="s">
        <v>15</v>
      </c>
      <c r="D9" s="51">
        <v>24</v>
      </c>
      <c r="E9" s="53" t="s">
        <v>7</v>
      </c>
    </row>
    <row r="10" spans="2:5">
      <c r="B10" s="50"/>
      <c r="C10" s="11" t="s">
        <v>16</v>
      </c>
      <c r="D10" s="52"/>
      <c r="E10" s="54"/>
    </row>
    <row r="11" spans="2:5">
      <c r="B11" s="29" t="s">
        <v>17</v>
      </c>
      <c r="C11" s="10" t="s">
        <v>18</v>
      </c>
      <c r="D11" s="11">
        <v>115</v>
      </c>
      <c r="E11" s="10" t="s">
        <v>7</v>
      </c>
    </row>
    <row r="12" spans="2:5" ht="22.9">
      <c r="B12" s="29" t="s">
        <v>19</v>
      </c>
      <c r="C12" s="11" t="s">
        <v>20</v>
      </c>
      <c r="D12" s="11">
        <v>43</v>
      </c>
      <c r="E12" s="10" t="s">
        <v>7</v>
      </c>
    </row>
    <row r="13" spans="2:5">
      <c r="B13" s="55" t="s">
        <v>21</v>
      </c>
      <c r="C13" s="11" t="s">
        <v>22</v>
      </c>
      <c r="D13" s="51">
        <v>31</v>
      </c>
      <c r="E13" s="53" t="s">
        <v>7</v>
      </c>
    </row>
    <row r="14" spans="2:5">
      <c r="B14" s="55"/>
      <c r="C14" s="11" t="s">
        <v>23</v>
      </c>
      <c r="D14" s="52"/>
      <c r="E14" s="54"/>
    </row>
  </sheetData>
  <mergeCells count="7">
    <mergeCell ref="B3:E3"/>
    <mergeCell ref="B9:B10"/>
    <mergeCell ref="D9:D10"/>
    <mergeCell ref="E9:E10"/>
    <mergeCell ref="B13:B14"/>
    <mergeCell ref="D13:D14"/>
    <mergeCell ref="E13:E14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G16"/>
  <sheetViews>
    <sheetView workbookViewId="0">
      <selection activeCell="A4" sqref="A4:G15"/>
    </sheetView>
  </sheetViews>
  <sheetFormatPr defaultColWidth="11.42578125" defaultRowHeight="13.9"/>
  <cols>
    <col min="1" max="1" width="36.140625" customWidth="1"/>
    <col min="2" max="2" width="13.7109375" customWidth="1"/>
    <col min="3" max="3" width="19.42578125" customWidth="1"/>
    <col min="4" max="4" width="18.42578125" customWidth="1"/>
    <col min="6" max="6" width="9" customWidth="1"/>
    <col min="7" max="7" width="18.140625" customWidth="1"/>
  </cols>
  <sheetData>
    <row r="3" spans="1:7">
      <c r="A3" s="57" t="s">
        <v>24</v>
      </c>
      <c r="B3" s="57"/>
      <c r="C3" s="57"/>
      <c r="D3" s="57"/>
      <c r="E3" s="57"/>
      <c r="F3" s="57"/>
      <c r="G3" s="57"/>
    </row>
    <row r="4" spans="1:7" ht="38.450000000000003" customHeight="1">
      <c r="A4" s="58" t="s">
        <v>1</v>
      </c>
      <c r="B4" s="58" t="s">
        <v>25</v>
      </c>
      <c r="C4" s="58" t="s">
        <v>26</v>
      </c>
      <c r="D4" s="22" t="s">
        <v>27</v>
      </c>
      <c r="E4" s="58" t="s">
        <v>28</v>
      </c>
      <c r="F4" s="58" t="s">
        <v>29</v>
      </c>
      <c r="G4" s="22" t="s">
        <v>30</v>
      </c>
    </row>
    <row r="5" spans="1:7">
      <c r="A5" s="58"/>
      <c r="B5" s="58"/>
      <c r="C5" s="58"/>
      <c r="D5" s="22" t="s">
        <v>31</v>
      </c>
      <c r="E5" s="58"/>
      <c r="F5" s="58"/>
      <c r="G5" s="22" t="s">
        <v>31</v>
      </c>
    </row>
    <row r="6" spans="1:7" ht="22.9">
      <c r="A6" s="29" t="s">
        <v>5</v>
      </c>
      <c r="B6" s="1" t="s">
        <v>6</v>
      </c>
      <c r="C6" s="13" t="s">
        <v>32</v>
      </c>
      <c r="D6" s="13" t="s">
        <v>33</v>
      </c>
      <c r="E6" s="13" t="s">
        <v>34</v>
      </c>
      <c r="F6" s="13" t="s">
        <v>35</v>
      </c>
      <c r="G6" s="13" t="s">
        <v>36</v>
      </c>
    </row>
    <row r="7" spans="1:7">
      <c r="A7" s="29" t="s">
        <v>8</v>
      </c>
      <c r="B7" s="11" t="s">
        <v>9</v>
      </c>
      <c r="C7" s="13" t="s">
        <v>37</v>
      </c>
      <c r="D7" s="13" t="s">
        <v>33</v>
      </c>
      <c r="E7" s="13" t="s">
        <v>34</v>
      </c>
      <c r="F7" s="13" t="s">
        <v>35</v>
      </c>
      <c r="G7" s="13" t="s">
        <v>36</v>
      </c>
    </row>
    <row r="8" spans="1:7" ht="22.9">
      <c r="A8" s="29" t="s">
        <v>10</v>
      </c>
      <c r="B8" s="10" t="s">
        <v>11</v>
      </c>
      <c r="C8" s="13" t="s">
        <v>38</v>
      </c>
      <c r="D8" s="13" t="s">
        <v>33</v>
      </c>
      <c r="E8" s="13" t="s">
        <v>34</v>
      </c>
      <c r="F8" s="13" t="s">
        <v>35</v>
      </c>
      <c r="G8" s="13" t="s">
        <v>36</v>
      </c>
    </row>
    <row r="9" spans="1:7" ht="34.15">
      <c r="A9" s="29" t="s">
        <v>12</v>
      </c>
      <c r="B9" s="11" t="s">
        <v>13</v>
      </c>
      <c r="C9" s="13" t="s">
        <v>32</v>
      </c>
      <c r="D9" s="13" t="s">
        <v>39</v>
      </c>
      <c r="E9" s="13" t="s">
        <v>34</v>
      </c>
      <c r="F9" s="13" t="s">
        <v>35</v>
      </c>
      <c r="G9" s="13" t="s">
        <v>40</v>
      </c>
    </row>
    <row r="10" spans="1:7">
      <c r="A10" s="49" t="s">
        <v>14</v>
      </c>
      <c r="B10" s="10" t="s">
        <v>15</v>
      </c>
      <c r="C10" s="13" t="s">
        <v>41</v>
      </c>
      <c r="D10" s="13" t="s">
        <v>33</v>
      </c>
      <c r="E10" s="13" t="s">
        <v>34</v>
      </c>
      <c r="F10" s="13" t="s">
        <v>35</v>
      </c>
      <c r="G10" s="13" t="s">
        <v>36</v>
      </c>
    </row>
    <row r="11" spans="1:7" ht="22.9">
      <c r="A11" s="50"/>
      <c r="B11" s="11" t="s">
        <v>16</v>
      </c>
      <c r="C11" s="13" t="s">
        <v>42</v>
      </c>
      <c r="D11" s="13" t="s">
        <v>43</v>
      </c>
      <c r="E11" s="13" t="s">
        <v>34</v>
      </c>
      <c r="F11" s="13" t="s">
        <v>44</v>
      </c>
      <c r="G11" s="13" t="s">
        <v>45</v>
      </c>
    </row>
    <row r="12" spans="1:7">
      <c r="A12" s="29" t="s">
        <v>17</v>
      </c>
      <c r="B12" s="10" t="s">
        <v>18</v>
      </c>
      <c r="C12" s="13" t="s">
        <v>42</v>
      </c>
      <c r="D12" s="13" t="s">
        <v>46</v>
      </c>
      <c r="E12" s="13" t="s">
        <v>34</v>
      </c>
      <c r="F12" s="13" t="s">
        <v>35</v>
      </c>
      <c r="G12" s="13" t="s">
        <v>47</v>
      </c>
    </row>
    <row r="13" spans="1:7" ht="22.9">
      <c r="A13" s="29" t="s">
        <v>19</v>
      </c>
      <c r="B13" s="11" t="s">
        <v>20</v>
      </c>
      <c r="C13" s="13" t="s">
        <v>48</v>
      </c>
      <c r="D13" s="13" t="s">
        <v>49</v>
      </c>
      <c r="E13" s="13" t="s">
        <v>34</v>
      </c>
      <c r="F13" s="13" t="s">
        <v>35</v>
      </c>
      <c r="G13" s="13" t="s">
        <v>50</v>
      </c>
    </row>
    <row r="14" spans="1:7">
      <c r="A14" s="55" t="s">
        <v>21</v>
      </c>
      <c r="B14" s="11" t="s">
        <v>22</v>
      </c>
      <c r="C14" s="13" t="s">
        <v>51</v>
      </c>
      <c r="D14" s="13" t="s">
        <v>33</v>
      </c>
      <c r="E14" s="13" t="s">
        <v>34</v>
      </c>
      <c r="F14" s="13" t="s">
        <v>35</v>
      </c>
      <c r="G14" s="59" t="s">
        <v>36</v>
      </c>
    </row>
    <row r="15" spans="1:7">
      <c r="A15" s="55"/>
      <c r="B15" s="11" t="s">
        <v>52</v>
      </c>
      <c r="C15" s="33" t="s">
        <v>53</v>
      </c>
      <c r="D15" s="13" t="s">
        <v>46</v>
      </c>
      <c r="E15" s="13" t="s">
        <v>34</v>
      </c>
      <c r="F15" s="13" t="s">
        <v>44</v>
      </c>
      <c r="G15" s="60"/>
    </row>
    <row r="16" spans="1:7">
      <c r="A16" s="56" t="s">
        <v>54</v>
      </c>
      <c r="B16" s="56"/>
      <c r="C16" s="56"/>
      <c r="D16" s="56"/>
      <c r="E16" s="56"/>
      <c r="F16" s="56"/>
      <c r="G16" s="56"/>
    </row>
  </sheetData>
  <mergeCells count="10">
    <mergeCell ref="A16:G16"/>
    <mergeCell ref="A3:G3"/>
    <mergeCell ref="A4:A5"/>
    <mergeCell ref="B4:B5"/>
    <mergeCell ref="C4:C5"/>
    <mergeCell ref="E4:E5"/>
    <mergeCell ref="F4:F5"/>
    <mergeCell ref="A10:A11"/>
    <mergeCell ref="A14:A15"/>
    <mergeCell ref="G14:G15"/>
  </mergeCell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4:F15"/>
  <sheetViews>
    <sheetView topLeftCell="D4" workbookViewId="0">
      <selection activeCell="B5" sqref="B5:F14"/>
    </sheetView>
  </sheetViews>
  <sheetFormatPr defaultColWidth="11.42578125" defaultRowHeight="13.9"/>
  <cols>
    <col min="2" max="2" width="38.42578125" customWidth="1"/>
    <col min="3" max="3" width="20.5703125" customWidth="1"/>
    <col min="4" max="4" width="21.140625" customWidth="1"/>
    <col min="5" max="5" width="24.85546875" customWidth="1"/>
    <col min="6" max="6" width="32.7109375" customWidth="1"/>
  </cols>
  <sheetData>
    <row r="4" spans="2:6">
      <c r="B4" s="57" t="s">
        <v>55</v>
      </c>
      <c r="C4" s="57"/>
      <c r="D4" s="57"/>
      <c r="E4" s="57"/>
      <c r="F4" s="57"/>
    </row>
    <row r="5" spans="2:6" ht="26.45">
      <c r="B5" s="22" t="s">
        <v>56</v>
      </c>
      <c r="C5" s="22" t="s">
        <v>57</v>
      </c>
      <c r="D5" s="22" t="s">
        <v>58</v>
      </c>
      <c r="E5" s="22" t="s">
        <v>59</v>
      </c>
      <c r="F5" s="22" t="s">
        <v>60</v>
      </c>
    </row>
    <row r="6" spans="2:6" ht="45.6">
      <c r="B6" s="13" t="s">
        <v>61</v>
      </c>
      <c r="C6" s="13" t="s">
        <v>62</v>
      </c>
      <c r="D6" s="13" t="s">
        <v>16</v>
      </c>
      <c r="E6" s="13" t="s">
        <v>63</v>
      </c>
      <c r="F6" s="13" t="s">
        <v>64</v>
      </c>
    </row>
    <row r="7" spans="2:6">
      <c r="B7" s="59" t="s">
        <v>65</v>
      </c>
      <c r="C7" s="59" t="s">
        <v>62</v>
      </c>
      <c r="D7" s="13" t="s">
        <v>66</v>
      </c>
      <c r="E7" s="59" t="s">
        <v>67</v>
      </c>
      <c r="F7" s="59" t="s">
        <v>68</v>
      </c>
    </row>
    <row r="8" spans="2:6" ht="14.45" customHeight="1">
      <c r="B8" s="60"/>
      <c r="C8" s="60"/>
      <c r="D8" s="13" t="s">
        <v>13</v>
      </c>
      <c r="E8" s="60"/>
      <c r="F8" s="60"/>
    </row>
    <row r="9" spans="2:6" ht="22.9">
      <c r="B9" s="13" t="s">
        <v>69</v>
      </c>
      <c r="C9" s="13" t="s">
        <v>62</v>
      </c>
      <c r="D9" s="13" t="s">
        <v>70</v>
      </c>
      <c r="E9" s="13" t="s">
        <v>71</v>
      </c>
      <c r="F9" s="13" t="s">
        <v>72</v>
      </c>
    </row>
    <row r="10" spans="2:6" ht="22.9">
      <c r="B10" s="13" t="s">
        <v>73</v>
      </c>
      <c r="C10" s="13" t="s">
        <v>62</v>
      </c>
      <c r="D10" s="13" t="s">
        <v>6</v>
      </c>
      <c r="E10" s="13" t="s">
        <v>74</v>
      </c>
      <c r="F10" s="13" t="s">
        <v>75</v>
      </c>
    </row>
    <row r="11" spans="2:6">
      <c r="B11" s="59" t="s">
        <v>76</v>
      </c>
      <c r="C11" s="59" t="s">
        <v>77</v>
      </c>
      <c r="D11" s="13" t="s">
        <v>20</v>
      </c>
      <c r="E11" s="59" t="s">
        <v>78</v>
      </c>
      <c r="F11" s="59" t="s">
        <v>79</v>
      </c>
    </row>
    <row r="12" spans="2:6" ht="14.45" customHeight="1">
      <c r="B12" s="61"/>
      <c r="C12" s="61"/>
      <c r="D12" s="13" t="s">
        <v>11</v>
      </c>
      <c r="E12" s="61"/>
      <c r="F12" s="60"/>
    </row>
    <row r="13" spans="2:6" ht="14.45" customHeight="1">
      <c r="B13" s="60"/>
      <c r="C13" s="60"/>
      <c r="D13" s="13" t="s">
        <v>9</v>
      </c>
      <c r="E13" s="60"/>
      <c r="F13" s="13" t="s">
        <v>80</v>
      </c>
    </row>
    <row r="14" spans="2:6" ht="22.9">
      <c r="B14" s="13" t="s">
        <v>81</v>
      </c>
      <c r="C14" s="13" t="s">
        <v>62</v>
      </c>
      <c r="D14" s="13" t="s">
        <v>82</v>
      </c>
      <c r="E14" s="13" t="s">
        <v>78</v>
      </c>
      <c r="F14" s="13" t="s">
        <v>83</v>
      </c>
    </row>
    <row r="15" spans="2:6">
      <c r="B15" s="56" t="s">
        <v>54</v>
      </c>
      <c r="C15" s="56"/>
      <c r="D15" s="56"/>
      <c r="E15" s="56"/>
      <c r="F15" s="56"/>
    </row>
  </sheetData>
  <mergeCells count="10">
    <mergeCell ref="B15:F15"/>
    <mergeCell ref="B4:F4"/>
    <mergeCell ref="B7:B8"/>
    <mergeCell ref="C7:C8"/>
    <mergeCell ref="E7:E8"/>
    <mergeCell ref="F7:F8"/>
    <mergeCell ref="B11:B13"/>
    <mergeCell ref="C11:C13"/>
    <mergeCell ref="E11:E13"/>
    <mergeCell ref="F11:F1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4:G15"/>
  <sheetViews>
    <sheetView zoomScaleNormal="100" workbookViewId="0">
      <selection activeCell="B5" sqref="B5:G14"/>
    </sheetView>
  </sheetViews>
  <sheetFormatPr defaultColWidth="11.42578125" defaultRowHeight="13.9"/>
  <cols>
    <col min="2" max="2" width="33" customWidth="1"/>
    <col min="3" max="3" width="14.5703125" customWidth="1"/>
    <col min="4" max="4" width="15.140625" customWidth="1"/>
    <col min="5" max="5" width="11.140625" customWidth="1"/>
    <col min="7" max="7" width="16.140625" customWidth="1"/>
  </cols>
  <sheetData>
    <row r="4" spans="2:7">
      <c r="B4" s="62" t="s">
        <v>84</v>
      </c>
      <c r="C4" s="62"/>
      <c r="D4" s="62"/>
      <c r="E4" s="62"/>
      <c r="F4" s="62"/>
      <c r="G4" s="62"/>
    </row>
    <row r="5" spans="2:7" ht="39.6">
      <c r="B5" s="22" t="s">
        <v>85</v>
      </c>
      <c r="C5" s="22" t="s">
        <v>86</v>
      </c>
      <c r="D5" s="22" t="s">
        <v>87</v>
      </c>
      <c r="E5" s="22" t="s">
        <v>88</v>
      </c>
      <c r="F5" s="22" t="s">
        <v>89</v>
      </c>
      <c r="G5" s="22" t="s">
        <v>90</v>
      </c>
    </row>
    <row r="6" spans="2:7">
      <c r="B6" s="13" t="s">
        <v>61</v>
      </c>
      <c r="C6" s="13" t="s">
        <v>16</v>
      </c>
      <c r="D6" s="1" t="s">
        <v>32</v>
      </c>
      <c r="E6" s="1" t="s">
        <v>91</v>
      </c>
      <c r="F6" s="1" t="s">
        <v>35</v>
      </c>
      <c r="G6" s="1" t="s">
        <v>92</v>
      </c>
    </row>
    <row r="7" spans="2:7" ht="22.9">
      <c r="B7" s="59" t="s">
        <v>65</v>
      </c>
      <c r="C7" s="13" t="s">
        <v>66</v>
      </c>
      <c r="D7" s="53" t="s">
        <v>32</v>
      </c>
      <c r="E7" s="53" t="s">
        <v>93</v>
      </c>
      <c r="F7" s="53" t="s">
        <v>35</v>
      </c>
      <c r="G7" s="53" t="s">
        <v>92</v>
      </c>
    </row>
    <row r="8" spans="2:7">
      <c r="B8" s="60"/>
      <c r="C8" s="13" t="s">
        <v>13</v>
      </c>
      <c r="D8" s="54"/>
      <c r="E8" s="54"/>
      <c r="F8" s="54"/>
      <c r="G8" s="54"/>
    </row>
    <row r="9" spans="2:7" ht="22.9">
      <c r="B9" s="13" t="s">
        <v>94</v>
      </c>
      <c r="C9" s="13" t="s">
        <v>70</v>
      </c>
      <c r="D9" s="10" t="s">
        <v>32</v>
      </c>
      <c r="E9" s="10" t="s">
        <v>91</v>
      </c>
      <c r="F9" s="10" t="s">
        <v>44</v>
      </c>
      <c r="G9" s="10" t="s">
        <v>95</v>
      </c>
    </row>
    <row r="10" spans="2:7">
      <c r="B10" s="13" t="s">
        <v>96</v>
      </c>
      <c r="C10" s="13" t="s">
        <v>6</v>
      </c>
      <c r="D10" s="10" t="s">
        <v>32</v>
      </c>
      <c r="E10" s="30" t="s">
        <v>93</v>
      </c>
      <c r="F10" s="10" t="s">
        <v>35</v>
      </c>
      <c r="G10" s="10" t="s">
        <v>92</v>
      </c>
    </row>
    <row r="11" spans="2:7">
      <c r="B11" s="59" t="s">
        <v>76</v>
      </c>
      <c r="C11" s="13" t="s">
        <v>20</v>
      </c>
      <c r="D11" s="10" t="s">
        <v>97</v>
      </c>
      <c r="E11" s="53" t="s">
        <v>93</v>
      </c>
      <c r="F11" s="53" t="s">
        <v>35</v>
      </c>
      <c r="G11" s="53" t="s">
        <v>92</v>
      </c>
    </row>
    <row r="12" spans="2:7" ht="22.9">
      <c r="B12" s="61"/>
      <c r="C12" s="13" t="s">
        <v>11</v>
      </c>
      <c r="D12" s="11" t="s">
        <v>98</v>
      </c>
      <c r="E12" s="54"/>
      <c r="F12" s="63"/>
      <c r="G12" s="63"/>
    </row>
    <row r="13" spans="2:7">
      <c r="B13" s="60"/>
      <c r="C13" s="13" t="s">
        <v>9</v>
      </c>
      <c r="D13" s="10" t="s">
        <v>99</v>
      </c>
      <c r="E13" s="10" t="s">
        <v>100</v>
      </c>
      <c r="F13" s="54"/>
      <c r="G13" s="54"/>
    </row>
    <row r="14" spans="2:7">
      <c r="B14" s="13" t="s">
        <v>81</v>
      </c>
      <c r="C14" s="13" t="s">
        <v>82</v>
      </c>
      <c r="D14" s="10" t="s">
        <v>101</v>
      </c>
      <c r="E14" s="10" t="s">
        <v>93</v>
      </c>
      <c r="F14" s="10" t="s">
        <v>35</v>
      </c>
      <c r="G14" s="10" t="s">
        <v>95</v>
      </c>
    </row>
    <row r="15" spans="2:7">
      <c r="B15" s="62" t="s">
        <v>54</v>
      </c>
      <c r="C15" s="62"/>
      <c r="D15" s="62"/>
      <c r="E15" s="62"/>
      <c r="F15" s="62"/>
      <c r="G15" s="62"/>
    </row>
  </sheetData>
  <mergeCells count="11">
    <mergeCell ref="B4:G4"/>
    <mergeCell ref="B15:G15"/>
    <mergeCell ref="B7:B8"/>
    <mergeCell ref="B11:B13"/>
    <mergeCell ref="D7:D8"/>
    <mergeCell ref="E7:E8"/>
    <mergeCell ref="F7:F8"/>
    <mergeCell ref="G7:G8"/>
    <mergeCell ref="E11:E12"/>
    <mergeCell ref="F11:F13"/>
    <mergeCell ref="G11:G13"/>
  </mergeCells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I31"/>
  <sheetViews>
    <sheetView zoomScaleNormal="100" workbookViewId="0">
      <selection activeCell="B1" sqref="B1:I1048576"/>
    </sheetView>
  </sheetViews>
  <sheetFormatPr defaultColWidth="11.42578125" defaultRowHeight="13.9"/>
  <cols>
    <col min="1" max="1" width="10.5703125" bestFit="1" customWidth="1"/>
    <col min="2" max="2" width="16.140625" bestFit="1" customWidth="1"/>
    <col min="3" max="3" width="15.42578125" customWidth="1"/>
    <col min="4" max="4" width="17.42578125" customWidth="1"/>
    <col min="5" max="5" width="5.42578125" customWidth="1"/>
    <col min="6" max="6" width="14" customWidth="1"/>
    <col min="7" max="7" width="9.85546875" customWidth="1"/>
    <col min="8" max="8" width="9.5703125" customWidth="1"/>
    <col min="9" max="9" width="9.42578125" customWidth="1"/>
    <col min="10" max="10" width="8.5703125" customWidth="1"/>
    <col min="11" max="11" width="4.42578125" customWidth="1"/>
    <col min="14" max="14" width="25.7109375" customWidth="1"/>
  </cols>
  <sheetData>
    <row r="2" spans="1:9">
      <c r="A2" s="62" t="s">
        <v>102</v>
      </c>
      <c r="B2" s="62"/>
      <c r="C2" s="62"/>
      <c r="D2" s="62"/>
      <c r="E2" s="62"/>
      <c r="F2" s="62"/>
      <c r="G2" s="62"/>
      <c r="H2" s="62"/>
    </row>
    <row r="3" spans="1:9" ht="33.6" customHeight="1">
      <c r="A3" s="64" t="s">
        <v>103</v>
      </c>
      <c r="B3" s="64" t="s">
        <v>104</v>
      </c>
      <c r="C3" s="64" t="s">
        <v>105</v>
      </c>
      <c r="D3" s="64" t="s">
        <v>106</v>
      </c>
      <c r="E3" s="64"/>
      <c r="F3" s="64" t="s">
        <v>30</v>
      </c>
      <c r="G3" s="25" t="s">
        <v>107</v>
      </c>
      <c r="H3" s="25" t="s">
        <v>108</v>
      </c>
      <c r="I3" s="25" t="s">
        <v>109</v>
      </c>
    </row>
    <row r="4" spans="1:9">
      <c r="A4" s="64"/>
      <c r="B4" s="64"/>
      <c r="C4" s="64"/>
      <c r="D4" s="25" t="s">
        <v>110</v>
      </c>
      <c r="E4" s="25" t="s">
        <v>111</v>
      </c>
      <c r="F4" s="64"/>
      <c r="G4" s="25" t="s">
        <v>112</v>
      </c>
      <c r="H4" s="25" t="s">
        <v>112</v>
      </c>
      <c r="I4" s="26" t="s">
        <v>113</v>
      </c>
    </row>
    <row r="5" spans="1:9" ht="22.9">
      <c r="A5" s="65" t="s">
        <v>114</v>
      </c>
      <c r="B5" s="13" t="s">
        <v>115</v>
      </c>
      <c r="C5" s="13" t="s">
        <v>32</v>
      </c>
      <c r="D5" s="13" t="s">
        <v>116</v>
      </c>
      <c r="E5" s="13" t="s">
        <v>117</v>
      </c>
      <c r="F5" s="13" t="s">
        <v>118</v>
      </c>
      <c r="G5" s="20">
        <v>40</v>
      </c>
      <c r="H5" s="20">
        <v>400</v>
      </c>
      <c r="I5" s="39">
        <f>G5/H5</f>
        <v>0.1</v>
      </c>
    </row>
    <row r="6" spans="1:9">
      <c r="A6" s="66"/>
      <c r="B6" s="13" t="s">
        <v>70</v>
      </c>
      <c r="C6" s="13" t="s">
        <v>41</v>
      </c>
      <c r="D6" s="13" t="s">
        <v>119</v>
      </c>
      <c r="E6" s="36">
        <v>1</v>
      </c>
      <c r="F6" s="13" t="s">
        <v>120</v>
      </c>
      <c r="G6" s="20">
        <v>0</v>
      </c>
      <c r="H6" s="20">
        <v>700</v>
      </c>
      <c r="I6" s="38">
        <f t="shared" ref="I6:I15" si="0">G6/H6</f>
        <v>0</v>
      </c>
    </row>
    <row r="7" spans="1:9" ht="22.9">
      <c r="A7" s="65" t="s">
        <v>121</v>
      </c>
      <c r="B7" s="13" t="s">
        <v>122</v>
      </c>
      <c r="C7" s="13" t="s">
        <v>48</v>
      </c>
      <c r="D7" s="13" t="s">
        <v>123</v>
      </c>
      <c r="E7" s="13" t="s">
        <v>124</v>
      </c>
      <c r="F7" s="13" t="s">
        <v>120</v>
      </c>
      <c r="G7" s="20">
        <v>110</v>
      </c>
      <c r="H7" s="20">
        <v>11000</v>
      </c>
      <c r="I7" s="40">
        <f t="shared" si="0"/>
        <v>0.01</v>
      </c>
    </row>
    <row r="8" spans="1:9">
      <c r="A8" s="66"/>
      <c r="B8" s="13" t="s">
        <v>125</v>
      </c>
      <c r="C8" s="33" t="s">
        <v>32</v>
      </c>
      <c r="D8" s="33" t="s">
        <v>126</v>
      </c>
      <c r="E8" s="37">
        <v>1</v>
      </c>
      <c r="F8" s="33" t="s">
        <v>120</v>
      </c>
      <c r="G8" s="4">
        <v>0</v>
      </c>
      <c r="H8" s="4">
        <v>1200</v>
      </c>
      <c r="I8" s="38">
        <f t="shared" si="0"/>
        <v>0</v>
      </c>
    </row>
    <row r="9" spans="1:9">
      <c r="A9" s="65" t="s">
        <v>127</v>
      </c>
      <c r="B9" s="13" t="s">
        <v>128</v>
      </c>
      <c r="C9" s="13" t="s">
        <v>129</v>
      </c>
      <c r="D9" s="13" t="s">
        <v>119</v>
      </c>
      <c r="E9" s="36">
        <v>1</v>
      </c>
      <c r="F9" s="13" t="s">
        <v>120</v>
      </c>
      <c r="G9" s="20">
        <v>0</v>
      </c>
      <c r="H9" s="20">
        <v>8000</v>
      </c>
      <c r="I9" s="38">
        <f t="shared" si="0"/>
        <v>0</v>
      </c>
    </row>
    <row r="10" spans="1:9">
      <c r="A10" s="67"/>
      <c r="B10" s="13" t="s">
        <v>130</v>
      </c>
      <c r="C10" s="13" t="s">
        <v>131</v>
      </c>
      <c r="D10" s="13" t="s">
        <v>132</v>
      </c>
      <c r="E10" s="36">
        <v>1</v>
      </c>
      <c r="F10" s="13" t="s">
        <v>120</v>
      </c>
      <c r="G10" s="20">
        <v>0</v>
      </c>
      <c r="H10" s="20">
        <v>1200</v>
      </c>
      <c r="I10" s="38">
        <f t="shared" si="0"/>
        <v>0</v>
      </c>
    </row>
    <row r="11" spans="1:9">
      <c r="A11" s="66"/>
      <c r="B11" s="13" t="s">
        <v>133</v>
      </c>
      <c r="C11" s="13" t="s">
        <v>134</v>
      </c>
      <c r="D11" s="13" t="s">
        <v>135</v>
      </c>
      <c r="E11" s="36">
        <v>1</v>
      </c>
      <c r="F11" s="13" t="s">
        <v>120</v>
      </c>
      <c r="G11" s="20">
        <v>0</v>
      </c>
      <c r="H11" s="20">
        <v>10000</v>
      </c>
      <c r="I11" s="38">
        <f t="shared" si="0"/>
        <v>0</v>
      </c>
    </row>
    <row r="12" spans="1:9" ht="23.25" customHeight="1">
      <c r="A12" s="65" t="s">
        <v>136</v>
      </c>
      <c r="B12" s="13" t="s">
        <v>137</v>
      </c>
      <c r="C12" s="13" t="s">
        <v>32</v>
      </c>
      <c r="D12" s="13" t="s">
        <v>132</v>
      </c>
      <c r="E12" s="36">
        <v>1</v>
      </c>
      <c r="F12" s="13" t="s">
        <v>138</v>
      </c>
      <c r="G12" s="20">
        <v>80</v>
      </c>
      <c r="H12" s="20">
        <v>1600</v>
      </c>
      <c r="I12" s="39">
        <f t="shared" si="0"/>
        <v>0.05</v>
      </c>
    </row>
    <row r="13" spans="1:9" ht="29.25" customHeight="1">
      <c r="A13" s="66"/>
      <c r="B13" s="13" t="s">
        <v>139</v>
      </c>
      <c r="C13" s="13" t="s">
        <v>32</v>
      </c>
      <c r="D13" s="13" t="s">
        <v>140</v>
      </c>
      <c r="E13" s="13" t="s">
        <v>141</v>
      </c>
      <c r="F13" s="13" t="s">
        <v>142</v>
      </c>
      <c r="G13" s="20">
        <v>80</v>
      </c>
      <c r="H13" s="20">
        <v>1600</v>
      </c>
      <c r="I13" s="39">
        <f t="shared" si="0"/>
        <v>0.05</v>
      </c>
    </row>
    <row r="14" spans="1:9">
      <c r="A14" s="65" t="s">
        <v>143</v>
      </c>
      <c r="B14" s="13" t="s">
        <v>144</v>
      </c>
      <c r="C14" s="13" t="s">
        <v>32</v>
      </c>
      <c r="D14" s="13" t="s">
        <v>126</v>
      </c>
      <c r="E14" s="36">
        <v>1</v>
      </c>
      <c r="F14" s="13" t="s">
        <v>120</v>
      </c>
      <c r="G14" s="20">
        <v>0</v>
      </c>
      <c r="H14" s="20">
        <v>1200</v>
      </c>
      <c r="I14" s="38">
        <f t="shared" si="0"/>
        <v>0</v>
      </c>
    </row>
    <row r="15" spans="1:9">
      <c r="A15" s="66"/>
      <c r="B15" s="13" t="s">
        <v>145</v>
      </c>
      <c r="C15" s="13" t="s">
        <v>38</v>
      </c>
      <c r="D15" s="13" t="s">
        <v>126</v>
      </c>
      <c r="E15" s="36">
        <v>1</v>
      </c>
      <c r="F15" s="13" t="s">
        <v>120</v>
      </c>
      <c r="G15" s="20">
        <v>0</v>
      </c>
      <c r="H15" s="20">
        <v>12000</v>
      </c>
      <c r="I15" s="38">
        <f t="shared" si="0"/>
        <v>0</v>
      </c>
    </row>
    <row r="16" spans="1:9">
      <c r="A16" s="62" t="s">
        <v>54</v>
      </c>
      <c r="B16" s="62"/>
      <c r="C16" s="62"/>
      <c r="D16" s="62"/>
      <c r="E16" s="62"/>
      <c r="F16" s="62"/>
      <c r="G16" s="62"/>
      <c r="H16" s="62"/>
    </row>
    <row r="20" spans="2:4">
      <c r="B20" s="27" t="s">
        <v>146</v>
      </c>
      <c r="C20" s="27" t="s">
        <v>147</v>
      </c>
      <c r="D20" s="27" t="s">
        <v>148</v>
      </c>
    </row>
    <row r="21" spans="2:4">
      <c r="B21" s="27"/>
      <c r="C21" s="27"/>
      <c r="D21" s="27"/>
    </row>
    <row r="22" spans="2:4">
      <c r="B22" s="28" t="s">
        <v>149</v>
      </c>
      <c r="C22" s="28" t="s">
        <v>150</v>
      </c>
      <c r="D22" s="28" t="s">
        <v>114</v>
      </c>
    </row>
    <row r="23" spans="2:4">
      <c r="B23" s="28" t="s">
        <v>149</v>
      </c>
      <c r="C23" s="28" t="s">
        <v>151</v>
      </c>
      <c r="D23" s="28" t="s">
        <v>114</v>
      </c>
    </row>
    <row r="24" spans="2:4">
      <c r="B24" s="28" t="s">
        <v>149</v>
      </c>
      <c r="C24" s="28" t="s">
        <v>152</v>
      </c>
      <c r="D24" s="28" t="s">
        <v>121</v>
      </c>
    </row>
    <row r="25" spans="2:4">
      <c r="B25" s="28" t="s">
        <v>149</v>
      </c>
      <c r="C25" s="28" t="s">
        <v>153</v>
      </c>
      <c r="D25" s="28" t="s">
        <v>121</v>
      </c>
    </row>
    <row r="26" spans="2:4">
      <c r="B26" s="28" t="s">
        <v>149</v>
      </c>
      <c r="C26" s="28" t="s">
        <v>154</v>
      </c>
      <c r="D26" s="28" t="s">
        <v>127</v>
      </c>
    </row>
    <row r="27" spans="2:4">
      <c r="B27" s="28" t="s">
        <v>149</v>
      </c>
      <c r="C27" s="28" t="s">
        <v>155</v>
      </c>
      <c r="D27" s="28" t="s">
        <v>127</v>
      </c>
    </row>
    <row r="28" spans="2:4">
      <c r="B28" s="28" t="s">
        <v>149</v>
      </c>
      <c r="C28" s="28" t="s">
        <v>156</v>
      </c>
      <c r="D28" s="28" t="s">
        <v>136</v>
      </c>
    </row>
    <row r="29" spans="2:4">
      <c r="B29" s="28" t="s">
        <v>149</v>
      </c>
      <c r="C29" s="28" t="s">
        <v>157</v>
      </c>
      <c r="D29" s="28" t="s">
        <v>136</v>
      </c>
    </row>
    <row r="30" spans="2:4">
      <c r="B30" s="28" t="s">
        <v>149</v>
      </c>
      <c r="C30" s="28" t="s">
        <v>158</v>
      </c>
      <c r="D30" s="28" t="s">
        <v>143</v>
      </c>
    </row>
    <row r="31" spans="2:4">
      <c r="B31" s="28" t="s">
        <v>149</v>
      </c>
      <c r="C31" s="28" t="s">
        <v>159</v>
      </c>
      <c r="D31" s="28" t="s">
        <v>143</v>
      </c>
    </row>
  </sheetData>
  <autoFilter ref="B21:D31" xr:uid="{00000000-0009-0000-0000-000004000000}"/>
  <mergeCells count="12">
    <mergeCell ref="A3:A4"/>
    <mergeCell ref="D3:E3"/>
    <mergeCell ref="F3:F4"/>
    <mergeCell ref="A2:H2"/>
    <mergeCell ref="A16:H16"/>
    <mergeCell ref="B3:B4"/>
    <mergeCell ref="C3:C4"/>
    <mergeCell ref="A5:A6"/>
    <mergeCell ref="A7:A8"/>
    <mergeCell ref="A9:A11"/>
    <mergeCell ref="A12:A13"/>
    <mergeCell ref="A14:A15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15"/>
  <sheetViews>
    <sheetView topLeftCell="G1" zoomScaleNormal="100" workbookViewId="0">
      <selection activeCell="M18" sqref="M18"/>
    </sheetView>
  </sheetViews>
  <sheetFormatPr defaultColWidth="11.42578125" defaultRowHeight="13.9"/>
  <cols>
    <col min="1" max="1" width="8.85546875" customWidth="1"/>
    <col min="2" max="2" width="11" customWidth="1"/>
    <col min="3" max="3" width="24" customWidth="1"/>
    <col min="4" max="4" width="16.140625" customWidth="1"/>
    <col min="5" max="6" width="12.7109375" customWidth="1"/>
    <col min="7" max="7" width="11.85546875" customWidth="1"/>
    <col min="8" max="8" width="4.42578125" customWidth="1"/>
    <col min="9" max="9" width="25.5703125" bestFit="1" customWidth="1"/>
    <col min="11" max="11" width="11.42578125" customWidth="1"/>
    <col min="13" max="13" width="8.5703125" customWidth="1"/>
    <col min="14" max="14" width="6" customWidth="1"/>
  </cols>
  <sheetData>
    <row r="2" spans="2:13" ht="14.45" thickBot="1">
      <c r="B2" s="68" t="s">
        <v>160</v>
      </c>
      <c r="C2" s="69"/>
      <c r="D2" s="69"/>
      <c r="E2" s="69"/>
      <c r="F2" s="69"/>
      <c r="G2" s="69"/>
    </row>
    <row r="3" spans="2:13" ht="28.5" customHeight="1">
      <c r="B3" s="70" t="s">
        <v>103</v>
      </c>
      <c r="C3" s="70" t="s">
        <v>104</v>
      </c>
      <c r="D3" s="70" t="s">
        <v>105</v>
      </c>
      <c r="E3" s="23" t="s">
        <v>161</v>
      </c>
      <c r="F3" s="23" t="s">
        <v>162</v>
      </c>
      <c r="G3" s="23" t="s">
        <v>108</v>
      </c>
      <c r="I3" s="70" t="s">
        <v>104</v>
      </c>
      <c r="J3" s="23" t="s">
        <v>161</v>
      </c>
      <c r="K3" s="23" t="s">
        <v>162</v>
      </c>
      <c r="L3" s="23" t="s">
        <v>108</v>
      </c>
      <c r="M3" s="70" t="s">
        <v>163</v>
      </c>
    </row>
    <row r="4" spans="2:13" ht="15.75" customHeight="1" thickBot="1">
      <c r="B4" s="71"/>
      <c r="C4" s="71"/>
      <c r="D4" s="71"/>
      <c r="E4" s="24" t="s">
        <v>112</v>
      </c>
      <c r="F4" s="24" t="s">
        <v>112</v>
      </c>
      <c r="G4" s="24" t="s">
        <v>112</v>
      </c>
      <c r="I4" s="71"/>
      <c r="J4" s="24" t="s">
        <v>112</v>
      </c>
      <c r="K4" s="24" t="s">
        <v>112</v>
      </c>
      <c r="L4" s="24" t="s">
        <v>112</v>
      </c>
      <c r="M4" s="71"/>
    </row>
    <row r="5" spans="2:13">
      <c r="B5" s="65" t="s">
        <v>114</v>
      </c>
      <c r="C5" s="13" t="s">
        <v>115</v>
      </c>
      <c r="D5" s="1" t="s">
        <v>32</v>
      </c>
      <c r="E5" s="4">
        <v>200</v>
      </c>
      <c r="F5" s="4">
        <v>600</v>
      </c>
      <c r="G5" s="3">
        <v>400</v>
      </c>
      <c r="H5" s="31"/>
      <c r="I5" s="13" t="s">
        <v>115</v>
      </c>
      <c r="J5" s="4">
        <v>200</v>
      </c>
      <c r="K5" s="4">
        <v>600</v>
      </c>
      <c r="L5" s="3">
        <v>400</v>
      </c>
      <c r="M5" s="41">
        <f>K5/J5*100-100</f>
        <v>200</v>
      </c>
    </row>
    <row r="6" spans="2:13">
      <c r="B6" s="66"/>
      <c r="C6" s="13" t="s">
        <v>70</v>
      </c>
      <c r="D6" s="1" t="s">
        <v>41</v>
      </c>
      <c r="E6" s="4">
        <v>500</v>
      </c>
      <c r="F6" s="4">
        <v>1800</v>
      </c>
      <c r="G6" s="3">
        <v>700</v>
      </c>
      <c r="H6" s="31"/>
      <c r="I6" s="13" t="s">
        <v>70</v>
      </c>
      <c r="J6" s="4">
        <v>500</v>
      </c>
      <c r="K6" s="4">
        <v>1800</v>
      </c>
      <c r="L6" s="3">
        <v>700</v>
      </c>
      <c r="M6" s="41">
        <f t="shared" ref="M6:M12" si="0">K6/J6*100-100</f>
        <v>260</v>
      </c>
    </row>
    <row r="7" spans="2:13">
      <c r="B7" s="65" t="s">
        <v>121</v>
      </c>
      <c r="C7" s="13" t="s">
        <v>122</v>
      </c>
      <c r="D7" s="1" t="s">
        <v>48</v>
      </c>
      <c r="E7" s="3">
        <v>7000</v>
      </c>
      <c r="F7" s="3">
        <v>12000</v>
      </c>
      <c r="G7" s="3">
        <v>11000</v>
      </c>
      <c r="H7" s="31"/>
      <c r="I7" s="13" t="s">
        <v>122</v>
      </c>
      <c r="J7" s="3">
        <v>7000</v>
      </c>
      <c r="K7" s="3">
        <v>12000</v>
      </c>
      <c r="L7" s="3">
        <v>11000</v>
      </c>
      <c r="M7" s="42">
        <f t="shared" si="0"/>
        <v>71.428571428571416</v>
      </c>
    </row>
    <row r="8" spans="2:13">
      <c r="B8" s="66"/>
      <c r="C8" s="33" t="s">
        <v>125</v>
      </c>
      <c r="D8" s="2" t="s">
        <v>164</v>
      </c>
      <c r="E8" s="4">
        <v>800</v>
      </c>
      <c r="F8" s="4">
        <v>1300</v>
      </c>
      <c r="G8" s="3">
        <v>1200</v>
      </c>
      <c r="H8" s="31"/>
      <c r="I8" s="33" t="s">
        <v>125</v>
      </c>
      <c r="J8" s="4">
        <v>800</v>
      </c>
      <c r="K8" s="4">
        <v>1300</v>
      </c>
      <c r="L8" s="3">
        <v>1200</v>
      </c>
      <c r="M8" s="43">
        <f t="shared" si="0"/>
        <v>62.5</v>
      </c>
    </row>
    <row r="9" spans="2:13">
      <c r="B9" s="65" t="s">
        <v>127</v>
      </c>
      <c r="C9" s="13" t="s">
        <v>128</v>
      </c>
      <c r="D9" s="2" t="s">
        <v>129</v>
      </c>
      <c r="E9" s="4">
        <v>6500</v>
      </c>
      <c r="F9" s="4">
        <v>9000</v>
      </c>
      <c r="G9" s="3">
        <v>8000</v>
      </c>
      <c r="H9" s="31"/>
      <c r="I9" s="13" t="s">
        <v>128</v>
      </c>
      <c r="J9" s="4">
        <v>6500</v>
      </c>
      <c r="K9" s="4">
        <v>9000</v>
      </c>
      <c r="L9" s="3">
        <v>8000</v>
      </c>
      <c r="M9" s="44">
        <f t="shared" si="0"/>
        <v>38.461538461538453</v>
      </c>
    </row>
    <row r="10" spans="2:13">
      <c r="B10" s="67"/>
      <c r="C10" s="13" t="s">
        <v>130</v>
      </c>
      <c r="D10" s="1" t="s">
        <v>131</v>
      </c>
      <c r="E10" s="4">
        <v>700</v>
      </c>
      <c r="F10" s="4">
        <v>2000</v>
      </c>
      <c r="G10" s="3">
        <v>1200</v>
      </c>
      <c r="H10" s="31"/>
      <c r="I10" s="13" t="s">
        <v>130</v>
      </c>
      <c r="J10" s="4">
        <v>700</v>
      </c>
      <c r="K10" s="4">
        <v>2000</v>
      </c>
      <c r="L10" s="3">
        <v>1200</v>
      </c>
      <c r="M10" s="41">
        <f t="shared" si="0"/>
        <v>185.71428571428572</v>
      </c>
    </row>
    <row r="11" spans="2:13">
      <c r="B11" s="66"/>
      <c r="C11" s="13" t="s">
        <v>133</v>
      </c>
      <c r="D11" s="13" t="s">
        <v>134</v>
      </c>
      <c r="E11" s="4">
        <v>7000</v>
      </c>
      <c r="F11" s="20">
        <v>14000</v>
      </c>
      <c r="G11" s="3">
        <v>10000</v>
      </c>
      <c r="H11" s="31"/>
      <c r="I11" s="13" t="s">
        <v>133</v>
      </c>
      <c r="J11" s="4">
        <v>7000</v>
      </c>
      <c r="K11" s="20">
        <v>14000</v>
      </c>
      <c r="L11" s="3">
        <v>10000</v>
      </c>
      <c r="M11" s="42">
        <f t="shared" si="0"/>
        <v>100</v>
      </c>
    </row>
    <row r="12" spans="2:13">
      <c r="B12" s="65" t="s">
        <v>136</v>
      </c>
      <c r="C12" s="13" t="s">
        <v>137</v>
      </c>
      <c r="D12" s="2" t="s">
        <v>32</v>
      </c>
      <c r="E12" s="4">
        <v>1200</v>
      </c>
      <c r="F12" s="20">
        <v>1800</v>
      </c>
      <c r="G12" s="3">
        <v>1600</v>
      </c>
      <c r="H12" s="31"/>
      <c r="I12" s="13" t="s">
        <v>137</v>
      </c>
      <c r="J12" s="4">
        <v>1200</v>
      </c>
      <c r="K12" s="20">
        <v>1800</v>
      </c>
      <c r="L12" s="3">
        <v>1600</v>
      </c>
      <c r="M12" s="44">
        <f t="shared" si="0"/>
        <v>50</v>
      </c>
    </row>
    <row r="13" spans="2:13">
      <c r="B13" s="66"/>
      <c r="C13" s="13" t="s">
        <v>139</v>
      </c>
      <c r="D13" s="2" t="s">
        <v>32</v>
      </c>
      <c r="E13" s="4">
        <v>1200</v>
      </c>
      <c r="F13" s="20">
        <v>1800</v>
      </c>
      <c r="G13" s="3">
        <v>1600</v>
      </c>
      <c r="H13" s="31"/>
      <c r="I13" s="13" t="s">
        <v>139</v>
      </c>
      <c r="J13" s="4">
        <v>1200</v>
      </c>
      <c r="K13" s="20">
        <v>1800</v>
      </c>
      <c r="L13" s="3">
        <v>1600</v>
      </c>
      <c r="M13" s="44">
        <f t="shared" ref="M13:M15" si="1">K13/J13*100-100</f>
        <v>50</v>
      </c>
    </row>
    <row r="14" spans="2:13">
      <c r="B14" s="65" t="s">
        <v>143</v>
      </c>
      <c r="C14" s="13" t="s">
        <v>144</v>
      </c>
      <c r="D14" s="2" t="s">
        <v>32</v>
      </c>
      <c r="E14" s="4">
        <v>800</v>
      </c>
      <c r="F14" s="20">
        <v>1300</v>
      </c>
      <c r="G14" s="3">
        <v>1200</v>
      </c>
      <c r="H14" s="31"/>
      <c r="I14" s="13" t="s">
        <v>144</v>
      </c>
      <c r="J14" s="4">
        <v>800</v>
      </c>
      <c r="K14" s="20">
        <v>1300</v>
      </c>
      <c r="L14" s="3">
        <v>1200</v>
      </c>
      <c r="M14" s="42">
        <f t="shared" si="1"/>
        <v>62.5</v>
      </c>
    </row>
    <row r="15" spans="2:13">
      <c r="B15" s="66"/>
      <c r="C15" s="13" t="s">
        <v>145</v>
      </c>
      <c r="D15" s="2" t="s">
        <v>38</v>
      </c>
      <c r="E15" s="4">
        <v>7000</v>
      </c>
      <c r="F15" s="20">
        <v>13000</v>
      </c>
      <c r="G15" s="3">
        <v>12000</v>
      </c>
      <c r="H15" s="31"/>
      <c r="I15" s="13" t="s">
        <v>145</v>
      </c>
      <c r="J15" s="4">
        <v>7000</v>
      </c>
      <c r="K15" s="20">
        <v>13000</v>
      </c>
      <c r="L15" s="3">
        <v>12000</v>
      </c>
      <c r="M15" s="42">
        <f t="shared" si="1"/>
        <v>85.714285714285722</v>
      </c>
    </row>
  </sheetData>
  <mergeCells count="11">
    <mergeCell ref="B5:B6"/>
    <mergeCell ref="B7:B8"/>
    <mergeCell ref="B9:B11"/>
    <mergeCell ref="B12:B13"/>
    <mergeCell ref="B14:B15"/>
    <mergeCell ref="B2:G2"/>
    <mergeCell ref="M3:M4"/>
    <mergeCell ref="I3:I4"/>
    <mergeCell ref="B3:B4"/>
    <mergeCell ref="C3:C4"/>
    <mergeCell ref="D3:D4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I33"/>
  <sheetViews>
    <sheetView topLeftCell="A13" zoomScaleNormal="100" workbookViewId="0">
      <selection activeCell="K53" sqref="K53"/>
    </sheetView>
  </sheetViews>
  <sheetFormatPr defaultColWidth="11.42578125" defaultRowHeight="13.9"/>
  <cols>
    <col min="1" max="1" width="27" customWidth="1"/>
    <col min="2" max="6" width="12" bestFit="1" customWidth="1"/>
    <col min="9" max="9" width="12.140625" bestFit="1" customWidth="1"/>
  </cols>
  <sheetData>
    <row r="2" spans="1:9">
      <c r="A2" s="14" t="s">
        <v>165</v>
      </c>
      <c r="B2" s="12">
        <v>2019</v>
      </c>
      <c r="C2" s="12">
        <v>2020</v>
      </c>
      <c r="D2" s="12">
        <v>2021</v>
      </c>
      <c r="E2" s="12">
        <v>2022</v>
      </c>
      <c r="F2" s="12">
        <v>2023</v>
      </c>
      <c r="G2" s="12" t="s">
        <v>166</v>
      </c>
      <c r="H2" s="12" t="s">
        <v>167</v>
      </c>
    </row>
    <row r="3" spans="1:9">
      <c r="A3" s="32" t="s">
        <v>70</v>
      </c>
      <c r="B3" s="6">
        <v>1148.9790925622999</v>
      </c>
      <c r="C3" s="6">
        <v>682.26530228458751</v>
      </c>
      <c r="D3" s="6">
        <v>808.87234924357517</v>
      </c>
      <c r="E3" s="6">
        <v>2130.0406703374538</v>
      </c>
      <c r="F3" s="6">
        <v>1724.931740879548</v>
      </c>
      <c r="G3" s="6">
        <f t="shared" ref="G3:G9" si="0">AVERAGE(B3:F3)</f>
        <v>1299.0178310614929</v>
      </c>
      <c r="H3" s="6">
        <f>SUM(B3:F3)/5</f>
        <v>1299.0178310614929</v>
      </c>
      <c r="I3" s="21"/>
    </row>
    <row r="4" spans="1:9">
      <c r="A4" s="32" t="s">
        <v>168</v>
      </c>
      <c r="B4" s="6">
        <v>1229.7050744878959</v>
      </c>
      <c r="C4" s="6">
        <v>1230.9403292181071</v>
      </c>
      <c r="D4" s="6">
        <v>1528.252743492412</v>
      </c>
      <c r="E4" s="6">
        <v>1985.4242424242429</v>
      </c>
      <c r="F4" s="6">
        <v>1874.3297537978001</v>
      </c>
      <c r="G4" s="6">
        <f t="shared" si="0"/>
        <v>1569.7304286840917</v>
      </c>
      <c r="H4" s="6">
        <f>SUM(B4:F4)/5</f>
        <v>1569.7304286840917</v>
      </c>
      <c r="I4" s="21"/>
    </row>
    <row r="5" spans="1:9">
      <c r="A5" s="32" t="s">
        <v>169</v>
      </c>
      <c r="B5" s="6">
        <v>2465.6854107172849</v>
      </c>
      <c r="C5" s="6">
        <v>3047.6083725305739</v>
      </c>
      <c r="D5" s="6">
        <v>2357.1981381200699</v>
      </c>
      <c r="E5" s="6">
        <v>3217.3048968129842</v>
      </c>
      <c r="F5" s="6">
        <v>3573.796602696284</v>
      </c>
      <c r="G5" s="6">
        <f t="shared" si="0"/>
        <v>2932.3186841754391</v>
      </c>
      <c r="H5" s="6">
        <f>SUM(B5:F5)/5</f>
        <v>2932.3186841754391</v>
      </c>
      <c r="I5" s="21"/>
    </row>
    <row r="6" spans="1:9">
      <c r="A6" s="34" t="s">
        <v>170</v>
      </c>
      <c r="B6" s="6">
        <v>6772.916666666667</v>
      </c>
      <c r="C6" s="6">
        <v>6411</v>
      </c>
      <c r="D6" s="6">
        <v>6628.5</v>
      </c>
      <c r="E6" s="6">
        <v>8406.9166666666661</v>
      </c>
      <c r="F6" s="6">
        <v>9786</v>
      </c>
      <c r="G6" s="6">
        <f>AVERAGE(B6:F6)</f>
        <v>7601.0666666666675</v>
      </c>
      <c r="H6" s="6">
        <f t="shared" ref="H6:H9" si="1">SUM(B6:F6)/5</f>
        <v>7601.0666666666675</v>
      </c>
      <c r="I6" s="21"/>
    </row>
    <row r="7" spans="1:9">
      <c r="A7" s="34" t="s">
        <v>171</v>
      </c>
      <c r="B7" s="6">
        <v>5174</v>
      </c>
      <c r="C7" s="6">
        <v>5481</v>
      </c>
      <c r="D7" s="6">
        <v>7564</v>
      </c>
      <c r="E7" s="6">
        <v>8609</v>
      </c>
      <c r="F7" s="6">
        <v>9687</v>
      </c>
      <c r="G7" s="6">
        <f t="shared" si="0"/>
        <v>7303</v>
      </c>
      <c r="H7" s="6">
        <f>SUM(B7:F7)/5</f>
        <v>7303</v>
      </c>
      <c r="I7" s="21"/>
    </row>
    <row r="8" spans="1:9">
      <c r="A8" s="34" t="s">
        <v>172</v>
      </c>
      <c r="B8" s="6">
        <v>4383.916666666667</v>
      </c>
      <c r="C8" s="6">
        <v>4667.416666666667</v>
      </c>
      <c r="D8" s="6">
        <v>6470.166666666667</v>
      </c>
      <c r="E8" s="6">
        <v>8027.166666666667</v>
      </c>
      <c r="F8" s="6">
        <v>7834.25</v>
      </c>
      <c r="G8" s="6">
        <f t="shared" si="0"/>
        <v>6276.5833333333339</v>
      </c>
      <c r="H8" s="6">
        <f t="shared" si="1"/>
        <v>6276.5833333333339</v>
      </c>
      <c r="I8" s="21"/>
    </row>
    <row r="9" spans="1:9">
      <c r="A9" s="32" t="s">
        <v>130</v>
      </c>
      <c r="B9" s="6">
        <v>1004.131423865645</v>
      </c>
      <c r="C9" s="6">
        <v>1125.1735960268761</v>
      </c>
      <c r="D9" s="6">
        <v>1177.052051036037</v>
      </c>
      <c r="E9" s="6">
        <v>1653.337074016295</v>
      </c>
      <c r="F9" s="6">
        <v>2018.707729332179</v>
      </c>
      <c r="G9" s="6">
        <f t="shared" si="0"/>
        <v>1395.6803748554064</v>
      </c>
      <c r="H9" s="6">
        <f t="shared" si="1"/>
        <v>1395.6803748554064</v>
      </c>
      <c r="I9" s="21"/>
    </row>
    <row r="10" spans="1:9">
      <c r="I10" s="21"/>
    </row>
    <row r="12" spans="1:9">
      <c r="A12" s="35" t="s">
        <v>173</v>
      </c>
      <c r="B12" s="8"/>
      <c r="C12" s="8"/>
      <c r="D12" s="8"/>
      <c r="E12" s="8"/>
      <c r="F12" s="8"/>
      <c r="G12" s="8"/>
      <c r="H12" s="8"/>
    </row>
    <row r="13" spans="1:9">
      <c r="A13" s="8"/>
      <c r="B13" s="8"/>
      <c r="C13" s="8"/>
      <c r="D13" s="8"/>
      <c r="E13" s="8"/>
      <c r="F13" s="8"/>
      <c r="G13" s="8"/>
      <c r="H13" s="8"/>
    </row>
    <row r="14" spans="1:9">
      <c r="A14" s="8"/>
      <c r="B14" s="8"/>
      <c r="C14" s="8"/>
      <c r="D14" s="8"/>
      <c r="E14" s="8"/>
      <c r="F14" s="8"/>
      <c r="G14" s="8"/>
      <c r="H14" s="8"/>
    </row>
    <row r="15" spans="1:9">
      <c r="A15" s="8"/>
      <c r="B15" s="8"/>
      <c r="C15" s="8"/>
      <c r="D15" s="8"/>
      <c r="E15" s="8"/>
      <c r="F15" s="8"/>
      <c r="G15" s="8"/>
      <c r="H15" s="8"/>
    </row>
    <row r="16" spans="1:9" ht="14.45" thickBot="1">
      <c r="A16" s="8"/>
      <c r="B16" s="8"/>
      <c r="C16" s="8"/>
      <c r="D16" s="8"/>
      <c r="E16" s="8"/>
      <c r="F16" s="8"/>
      <c r="G16" s="8"/>
      <c r="H16" s="8"/>
    </row>
    <row r="17" spans="1:8">
      <c r="A17" s="18" t="s">
        <v>174</v>
      </c>
      <c r="B17" s="8"/>
      <c r="C17" s="8"/>
      <c r="D17" s="8"/>
      <c r="E17" s="8"/>
      <c r="F17" s="8"/>
      <c r="G17" s="8"/>
      <c r="H17" s="8"/>
    </row>
    <row r="18" spans="1:8">
      <c r="A18" s="19" t="s">
        <v>175</v>
      </c>
      <c r="B18" s="8"/>
      <c r="C18" s="8"/>
      <c r="D18" s="8"/>
      <c r="E18" s="8"/>
      <c r="F18" s="8"/>
      <c r="G18" s="8"/>
      <c r="H18" s="8"/>
    </row>
    <row r="19" spans="1:8">
      <c r="A19" s="16" t="s">
        <v>176</v>
      </c>
      <c r="C19" s="8"/>
      <c r="D19" s="8"/>
      <c r="E19" s="8"/>
      <c r="F19" s="8"/>
      <c r="G19" s="8"/>
      <c r="H19" s="8"/>
    </row>
    <row r="20" spans="1:8" ht="23.45" thickBot="1">
      <c r="A20" s="17" t="s">
        <v>177</v>
      </c>
      <c r="C20" s="8"/>
      <c r="D20" s="8"/>
      <c r="E20" s="8"/>
      <c r="F20" s="8"/>
      <c r="G20" s="8"/>
      <c r="H20" s="8"/>
    </row>
    <row r="21" spans="1:8">
      <c r="C21" s="8"/>
      <c r="D21" s="8"/>
      <c r="E21" s="8"/>
      <c r="F21" s="8"/>
      <c r="G21" s="8"/>
      <c r="H21" s="8"/>
    </row>
    <row r="22" spans="1:8">
      <c r="C22" s="8"/>
      <c r="D22" s="8"/>
      <c r="E22" s="8"/>
      <c r="F22" s="8"/>
      <c r="G22" s="8"/>
      <c r="H22" s="8"/>
    </row>
    <row r="23" spans="1:8">
      <c r="C23" s="8"/>
      <c r="D23" s="8"/>
      <c r="E23" s="8"/>
      <c r="F23" s="8"/>
      <c r="G23" s="8"/>
      <c r="H23" s="8"/>
    </row>
    <row r="26" spans="1:8">
      <c r="A26" s="12" t="s">
        <v>104</v>
      </c>
      <c r="B26" s="12" t="s">
        <v>166</v>
      </c>
    </row>
    <row r="27" spans="1:8">
      <c r="A27" s="32" t="s">
        <v>70</v>
      </c>
      <c r="B27" s="6">
        <v>1299.0178310614929</v>
      </c>
    </row>
    <row r="28" spans="1:8">
      <c r="A28" s="32" t="s">
        <v>168</v>
      </c>
      <c r="B28" s="6">
        <v>1569.7304286840917</v>
      </c>
    </row>
    <row r="29" spans="1:8">
      <c r="A29" s="32" t="s">
        <v>169</v>
      </c>
      <c r="B29" s="6">
        <v>2932.3186841754391</v>
      </c>
    </row>
    <row r="30" spans="1:8">
      <c r="A30" s="34" t="s">
        <v>122</v>
      </c>
      <c r="B30" s="6">
        <v>7601.0666666666675</v>
      </c>
    </row>
    <row r="31" spans="1:8">
      <c r="A31" s="34" t="s">
        <v>178</v>
      </c>
      <c r="B31" s="6">
        <v>7303</v>
      </c>
    </row>
    <row r="32" spans="1:8">
      <c r="A32" s="34" t="s">
        <v>128</v>
      </c>
      <c r="B32" s="6">
        <v>6276.5833333333339</v>
      </c>
    </row>
    <row r="33" spans="1:2">
      <c r="A33" s="32" t="s">
        <v>130</v>
      </c>
      <c r="B33" s="6">
        <v>1395.6803748554064</v>
      </c>
    </row>
  </sheetData>
  <sortState xmlns:xlrd2="http://schemas.microsoft.com/office/spreadsheetml/2017/richdata2" ref="A31:B33">
    <sortCondition descending="1" ref="B31"/>
  </sortState>
  <pageMargins left="0.7" right="0.7" top="0.75" bottom="0.75" header="0.3" footer="0.3"/>
  <pageSetup paperSize="9" orientation="portrait" horizontalDpi="300" verticalDpi="300" r:id="rId1"/>
  <ignoredErrors>
    <ignoredError sqref="H7:H8" formulaRange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I28"/>
  <sheetViews>
    <sheetView tabSelected="1" zoomScale="90" zoomScaleNormal="90" workbookViewId="0">
      <selection activeCell="N19" sqref="N19"/>
    </sheetView>
  </sheetViews>
  <sheetFormatPr defaultColWidth="11.42578125" defaultRowHeight="13.9"/>
  <cols>
    <col min="1" max="1" width="6.42578125" customWidth="1"/>
    <col min="2" max="2" width="26.7109375" customWidth="1"/>
    <col min="3" max="3" width="9" customWidth="1"/>
    <col min="4" max="5" width="9.140625" customWidth="1"/>
    <col min="6" max="6" width="9.7109375" customWidth="1"/>
    <col min="7" max="8" width="9.140625" customWidth="1"/>
  </cols>
  <sheetData>
    <row r="2" spans="2:9" ht="15" customHeight="1">
      <c r="B2" s="5" t="s">
        <v>165</v>
      </c>
      <c r="C2" s="5">
        <v>2019</v>
      </c>
      <c r="D2" s="5">
        <v>2020</v>
      </c>
      <c r="E2" s="5">
        <v>2021</v>
      </c>
      <c r="F2" s="5">
        <v>2022</v>
      </c>
      <c r="G2" s="5">
        <v>2023</v>
      </c>
      <c r="H2" s="5" t="s">
        <v>166</v>
      </c>
    </row>
    <row r="3" spans="2:9">
      <c r="B3" s="32" t="s">
        <v>70</v>
      </c>
      <c r="C3" s="6">
        <v>1148.9790925622999</v>
      </c>
      <c r="D3" s="6">
        <v>682.26530228458751</v>
      </c>
      <c r="E3" s="6">
        <v>808.87234924357517</v>
      </c>
      <c r="F3" s="6">
        <v>2130.0406703374538</v>
      </c>
      <c r="G3" s="6">
        <v>1724.931740879548</v>
      </c>
      <c r="H3" s="6">
        <f t="shared" ref="H3:H9" si="0">AVERAGE(C3:G3)</f>
        <v>1299.0178310614929</v>
      </c>
      <c r="I3" s="8"/>
    </row>
    <row r="4" spans="2:9">
      <c r="B4" s="32" t="s">
        <v>168</v>
      </c>
      <c r="C4" s="6">
        <v>1229.7050744878959</v>
      </c>
      <c r="D4" s="6">
        <v>1230.9403292181071</v>
      </c>
      <c r="E4" s="6">
        <v>1528.252743492412</v>
      </c>
      <c r="F4" s="6">
        <v>1985.4242424242429</v>
      </c>
      <c r="G4" s="6">
        <v>1874.3297537978001</v>
      </c>
      <c r="H4" s="6">
        <f t="shared" si="0"/>
        <v>1569.7304286840917</v>
      </c>
      <c r="I4" s="8"/>
    </row>
    <row r="5" spans="2:9">
      <c r="B5" s="32" t="s">
        <v>169</v>
      </c>
      <c r="C5" s="6">
        <v>2465.6854107172849</v>
      </c>
      <c r="D5" s="6">
        <v>3047.6083725305739</v>
      </c>
      <c r="E5" s="6">
        <v>2357.1981381200699</v>
      </c>
      <c r="F5" s="6">
        <v>3217.3048968129842</v>
      </c>
      <c r="G5" s="6">
        <v>3573.796602696284</v>
      </c>
      <c r="H5" s="6">
        <f t="shared" si="0"/>
        <v>2932.3186841754391</v>
      </c>
      <c r="I5" s="8"/>
    </row>
    <row r="6" spans="2:9">
      <c r="B6" s="34" t="s">
        <v>170</v>
      </c>
      <c r="C6" s="6">
        <v>6772.916666666667</v>
      </c>
      <c r="D6" s="6">
        <v>6411</v>
      </c>
      <c r="E6" s="6">
        <v>6628.5</v>
      </c>
      <c r="F6" s="6">
        <v>8406.9166666666661</v>
      </c>
      <c r="G6" s="6">
        <v>9786</v>
      </c>
      <c r="H6" s="6">
        <f t="shared" si="0"/>
        <v>7601.0666666666675</v>
      </c>
      <c r="I6" s="8"/>
    </row>
    <row r="7" spans="2:9">
      <c r="B7" s="34" t="s">
        <v>171</v>
      </c>
      <c r="C7" s="6">
        <v>5174</v>
      </c>
      <c r="D7" s="6">
        <v>5481</v>
      </c>
      <c r="E7" s="6">
        <v>7564</v>
      </c>
      <c r="F7" s="6">
        <v>8609</v>
      </c>
      <c r="G7" s="6">
        <v>9687</v>
      </c>
      <c r="H7" s="6">
        <f t="shared" si="0"/>
        <v>7303</v>
      </c>
      <c r="I7" s="8"/>
    </row>
    <row r="8" spans="2:9">
      <c r="B8" s="34" t="s">
        <v>172</v>
      </c>
      <c r="C8" s="6">
        <v>4383.916666666667</v>
      </c>
      <c r="D8" s="6">
        <v>4667.416666666667</v>
      </c>
      <c r="E8" s="6">
        <v>6470.166666666667</v>
      </c>
      <c r="F8" s="6">
        <v>8027.166666666667</v>
      </c>
      <c r="G8" s="6">
        <v>7834.25</v>
      </c>
      <c r="H8" s="6">
        <f t="shared" si="0"/>
        <v>6276.5833333333339</v>
      </c>
      <c r="I8" s="8"/>
    </row>
    <row r="9" spans="2:9">
      <c r="B9" s="32" t="s">
        <v>130</v>
      </c>
      <c r="C9" s="6">
        <v>1004.131423865645</v>
      </c>
      <c r="D9" s="6">
        <v>1125.1735960268761</v>
      </c>
      <c r="E9" s="6">
        <v>1177.052051036037</v>
      </c>
      <c r="F9" s="6">
        <v>1653.337074016295</v>
      </c>
      <c r="G9" s="6">
        <v>2018.707729332179</v>
      </c>
      <c r="H9" s="6">
        <f t="shared" si="0"/>
        <v>1395.6803748554064</v>
      </c>
      <c r="I9" s="8"/>
    </row>
    <row r="10" spans="2:9">
      <c r="B10" s="8"/>
      <c r="C10" s="8"/>
      <c r="D10" s="8"/>
      <c r="E10" s="9"/>
      <c r="H10" s="9"/>
    </row>
    <row r="11" spans="2:9">
      <c r="B11" s="8"/>
      <c r="C11" s="8"/>
      <c r="D11" s="8"/>
      <c r="E11" s="9"/>
      <c r="H11" s="9"/>
    </row>
    <row r="12" spans="2:9" ht="14.45" thickBot="1">
      <c r="B12" s="8"/>
      <c r="C12" s="8"/>
      <c r="D12" s="8"/>
      <c r="E12" s="9"/>
      <c r="H12" s="9"/>
    </row>
    <row r="13" spans="2:9">
      <c r="B13" s="18" t="s">
        <v>174</v>
      </c>
      <c r="C13" s="8"/>
      <c r="D13" s="8"/>
      <c r="E13" s="9"/>
      <c r="H13" s="9"/>
    </row>
    <row r="14" spans="2:9">
      <c r="B14" s="19" t="s">
        <v>175</v>
      </c>
      <c r="C14" s="8"/>
      <c r="D14" s="8"/>
      <c r="E14" s="9"/>
      <c r="H14" s="9"/>
    </row>
    <row r="15" spans="2:9">
      <c r="B15" s="16" t="s">
        <v>176</v>
      </c>
      <c r="C15" s="8"/>
      <c r="D15" s="8"/>
      <c r="E15" s="9"/>
      <c r="H15" s="9"/>
    </row>
    <row r="16" spans="2:9" ht="23.45" thickBot="1">
      <c r="B16" s="17" t="s">
        <v>179</v>
      </c>
      <c r="C16" s="8"/>
      <c r="D16" s="8"/>
      <c r="E16" s="9"/>
      <c r="H16" s="9"/>
    </row>
    <row r="17" spans="2:8">
      <c r="B17" s="8"/>
      <c r="C17" s="8"/>
      <c r="D17" s="8"/>
      <c r="E17" s="9"/>
      <c r="H17" s="9"/>
    </row>
    <row r="18" spans="2:8">
      <c r="B18" s="7"/>
      <c r="C18" s="7"/>
      <c r="D18" s="8"/>
      <c r="E18" s="8"/>
      <c r="F18" s="8"/>
      <c r="G18" s="8"/>
      <c r="H18" s="9"/>
    </row>
    <row r="19" spans="2:8">
      <c r="B19" s="7"/>
      <c r="C19" s="7"/>
      <c r="D19" s="8"/>
      <c r="E19" s="8"/>
      <c r="F19" s="8"/>
      <c r="G19" s="8"/>
      <c r="H19" s="9"/>
    </row>
    <row r="20" spans="2:8">
      <c r="B20" s="7"/>
      <c r="C20" s="7"/>
      <c r="D20" s="8"/>
      <c r="E20" s="8"/>
      <c r="F20" s="8"/>
      <c r="G20" s="8"/>
      <c r="H20" s="9"/>
    </row>
    <row r="21" spans="2:8">
      <c r="B21" s="5" t="s">
        <v>165</v>
      </c>
      <c r="C21" s="5">
        <v>2020</v>
      </c>
      <c r="D21" s="5">
        <v>2021</v>
      </c>
      <c r="E21" s="5">
        <v>2022</v>
      </c>
      <c r="F21" s="5">
        <v>2023</v>
      </c>
      <c r="G21" s="8"/>
      <c r="H21" s="9"/>
    </row>
    <row r="22" spans="2:8">
      <c r="B22" s="32" t="s">
        <v>70</v>
      </c>
      <c r="C22" s="15">
        <f>D3/C3*100-100</f>
        <v>-40.619867959207987</v>
      </c>
      <c r="D22" s="15">
        <f t="shared" ref="D22:F22" si="1">E3/D3*100-100</f>
        <v>18.55686439498534</v>
      </c>
      <c r="E22" s="15">
        <f t="shared" si="1"/>
        <v>163.33458824861327</v>
      </c>
      <c r="F22" s="15">
        <f t="shared" si="1"/>
        <v>-19.018835419406628</v>
      </c>
      <c r="G22" s="45" cm="1">
        <f t="array" ref="G22">+AVERAGE(ABS(C22:F22))</f>
        <v>60.382539005553305</v>
      </c>
      <c r="H22" s="9"/>
    </row>
    <row r="23" spans="2:8">
      <c r="B23" s="32" t="s">
        <v>168</v>
      </c>
      <c r="C23" s="15">
        <f t="shared" ref="C23:F28" si="2">D4/C4*100-100</f>
        <v>0.10045129973343592</v>
      </c>
      <c r="D23" s="15">
        <f t="shared" si="2"/>
        <v>24.153275931998891</v>
      </c>
      <c r="E23" s="15">
        <f t="shared" si="2"/>
        <v>29.914652591238792</v>
      </c>
      <c r="F23" s="15">
        <f t="shared" si="2"/>
        <v>-5.5955037846618723</v>
      </c>
      <c r="G23" s="46" cm="1">
        <f t="array" ref="G23">+AVERAGE(ABS(C23:F23))</f>
        <v>14.940970901908248</v>
      </c>
      <c r="H23" s="9"/>
    </row>
    <row r="24" spans="2:8">
      <c r="B24" s="32" t="s">
        <v>169</v>
      </c>
      <c r="C24" s="15">
        <f t="shared" si="2"/>
        <v>23.600859999573245</v>
      </c>
      <c r="D24" s="15">
        <f t="shared" si="2"/>
        <v>-22.654165168775393</v>
      </c>
      <c r="E24" s="15">
        <f t="shared" si="2"/>
        <v>36.488521893152068</v>
      </c>
      <c r="F24" s="15">
        <f t="shared" si="2"/>
        <v>11.080445196115392</v>
      </c>
      <c r="G24" s="45" cm="1">
        <f t="array" ref="G24">+AVERAGE(ABS(C24:F24))</f>
        <v>23.455998064404024</v>
      </c>
      <c r="H24" s="9"/>
    </row>
    <row r="25" spans="2:8">
      <c r="B25" s="34" t="s">
        <v>122</v>
      </c>
      <c r="C25" s="15">
        <f t="shared" si="2"/>
        <v>-5.3435865887419283</v>
      </c>
      <c r="D25" s="15">
        <f t="shared" si="2"/>
        <v>3.3926064576509134</v>
      </c>
      <c r="E25" s="15">
        <f t="shared" si="2"/>
        <v>26.829850896381771</v>
      </c>
      <c r="F25" s="15">
        <f t="shared" si="2"/>
        <v>16.404151343635704</v>
      </c>
      <c r="G25" s="46" cm="1">
        <f t="array" ref="G25">+AVERAGE(ABS(C25:F25))</f>
        <v>12.992548821602579</v>
      </c>
      <c r="H25" s="9"/>
    </row>
    <row r="26" spans="2:8">
      <c r="B26" s="34" t="s">
        <v>178</v>
      </c>
      <c r="C26" s="15">
        <f t="shared" si="2"/>
        <v>5.9335137224584571</v>
      </c>
      <c r="D26" s="15">
        <f t="shared" si="2"/>
        <v>38.004013866082829</v>
      </c>
      <c r="E26" s="15">
        <f t="shared" si="2"/>
        <v>13.815441565309357</v>
      </c>
      <c r="F26" s="15">
        <f t="shared" si="2"/>
        <v>12.521779533046811</v>
      </c>
      <c r="G26" s="46" cm="1">
        <f t="array" ref="G26">+AVERAGE(ABS(C26:F26))</f>
        <v>17.568687171724363</v>
      </c>
      <c r="H26" s="9"/>
    </row>
    <row r="27" spans="2:8">
      <c r="B27" s="34" t="s">
        <v>180</v>
      </c>
      <c r="C27" s="15">
        <f t="shared" si="2"/>
        <v>6.4668200049422921</v>
      </c>
      <c r="D27" s="15">
        <f t="shared" si="2"/>
        <v>38.624149690228364</v>
      </c>
      <c r="E27" s="15">
        <f t="shared" si="2"/>
        <v>24.064295098013957</v>
      </c>
      <c r="F27" s="15">
        <f t="shared" si="2"/>
        <v>-2.4032971368062732</v>
      </c>
      <c r="G27" s="47" cm="1">
        <f t="array" ref="G27">+AVERAGE(ABS(C27:F27))</f>
        <v>17.889640482497722</v>
      </c>
    </row>
    <row r="28" spans="2:8" ht="15" customHeight="1">
      <c r="B28" s="32" t="s">
        <v>130</v>
      </c>
      <c r="C28" s="15">
        <f t="shared" si="2"/>
        <v>12.054415316996071</v>
      </c>
      <c r="D28" s="15">
        <f t="shared" si="2"/>
        <v>4.610706756037473</v>
      </c>
      <c r="E28" s="15">
        <f t="shared" si="2"/>
        <v>40.464227776590974</v>
      </c>
      <c r="F28" s="15">
        <f t="shared" si="2"/>
        <v>22.098981572361637</v>
      </c>
      <c r="G28" s="45" cm="1">
        <f t="array" ref="G28">+AVERAGE(ABS(C28:F28))</f>
        <v>19.807082855496539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2025-08-29T22:21:23+00:00</FechayHora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5a4f5b01e7d2f814e3966c8e4b2bea8b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0e84899604a87ec91178b3cefabe1f22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B3E9602-04BC-4E38-91DD-44C0C1B37D8C}"/>
</file>

<file path=customXml/itemProps2.xml><?xml version="1.0" encoding="utf-8"?>
<ds:datastoreItem xmlns:ds="http://schemas.openxmlformats.org/officeDocument/2006/customXml" ds:itemID="{6A69B17A-CC4B-472B-917E-AA731CB80F6A}"/>
</file>

<file path=customXml/itemProps3.xml><?xml version="1.0" encoding="utf-8"?>
<ds:datastoreItem xmlns:ds="http://schemas.openxmlformats.org/officeDocument/2006/customXml" ds:itemID="{AB05961B-B19C-4750-B213-C9F42D9916F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Leidy Geraldine Laverde Alfonso</cp:lastModifiedBy>
  <cp:revision/>
  <dcterms:created xsi:type="dcterms:W3CDTF">2024-08-23T00:06:32Z</dcterms:created>
  <dcterms:modified xsi:type="dcterms:W3CDTF">2025-10-10T21:27:00Z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