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03"/>
  <workbookPr hidePivotFieldList="1"/>
  <mc:AlternateContent xmlns:mc="http://schemas.openxmlformats.org/markup-compatibility/2006">
    <mc:Choice Requires="x15">
      <x15ac:absPath xmlns:x15ac="http://schemas.microsoft.com/office/spreadsheetml/2010/11/ac" url="C:\Users\marth\Documents\ANT 2025\MUNICIPIOS ASIGNADOS 2025\LIBANO\"/>
    </mc:Choice>
  </mc:AlternateContent>
  <xr:revisionPtr revIDLastSave="1" documentId="13_ncr:1_{BAE7347B-AFFC-4327-BE73-2540027D7C04}" xr6:coauthVersionLast="47" xr6:coauthVersionMax="47" xr10:uidLastSave="{13DB790C-80EC-4748-AC89-3BA33FFCBE3F}"/>
  <bookViews>
    <workbookView xWindow="3204" yWindow="3204" windowWidth="17280" windowHeight="8880" firstSheet="7" activeTab="7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4" hidden="1">'4.3.1. % MERCADO FLETE PRODUCTO'!$B$23:$D$36</definedName>
    <definedName name="_xlnm._FilterDatabase" localSheetId="5" hidden="1">'4.3.2. PRECIOS PAGAD PRODUCTOR'!$B$2:$G$5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3" i="9" l="1" a="1"/>
  <c r="G23" i="9" s="1"/>
  <c r="G24" i="9" a="1"/>
  <c r="G24" i="9" s="1"/>
  <c r="G25" i="9" a="1"/>
  <c r="G25" i="9" s="1"/>
  <c r="G26" i="9" a="1"/>
  <c r="G26" i="9"/>
  <c r="G27" i="9" a="1"/>
  <c r="G27" i="9" s="1"/>
  <c r="G28" i="9" a="1"/>
  <c r="G28" i="9" s="1"/>
  <c r="G29" i="9" a="1"/>
  <c r="G29" i="9" s="1"/>
  <c r="G30" i="9" a="1"/>
  <c r="G30" i="9"/>
  <c r="G31" i="9" a="1"/>
  <c r="G31" i="9" s="1"/>
  <c r="G32" i="9" a="1"/>
  <c r="G32" i="9" s="1"/>
  <c r="G33" i="9" a="1"/>
  <c r="G33" i="9" s="1"/>
  <c r="G34" i="9" a="1"/>
  <c r="G34" i="9"/>
  <c r="G35" i="9" a="1"/>
  <c r="G35" i="9" s="1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E23" i="9"/>
  <c r="E24" i="9"/>
  <c r="E25" i="9"/>
  <c r="E26" i="9"/>
  <c r="E27" i="9"/>
  <c r="E28" i="9"/>
  <c r="E29" i="9"/>
  <c r="E30" i="9"/>
  <c r="E31" i="9"/>
  <c r="E32" i="9"/>
  <c r="E33" i="9"/>
  <c r="E34" i="9"/>
  <c r="E35" i="9"/>
  <c r="D23" i="9"/>
  <c r="D24" i="9"/>
  <c r="D25" i="9"/>
  <c r="D26" i="9"/>
  <c r="D27" i="9"/>
  <c r="D28" i="9"/>
  <c r="D29" i="9"/>
  <c r="D30" i="9"/>
  <c r="D31" i="9"/>
  <c r="D32" i="9"/>
  <c r="D33" i="9"/>
  <c r="D34" i="9"/>
  <c r="D35" i="9"/>
  <c r="D22" i="9"/>
  <c r="E22" i="9"/>
  <c r="F22" i="9"/>
  <c r="C23" i="9"/>
  <c r="C24" i="9"/>
  <c r="C25" i="9"/>
  <c r="C26" i="9"/>
  <c r="C27" i="9"/>
  <c r="C28" i="9"/>
  <c r="C29" i="9"/>
  <c r="C30" i="9"/>
  <c r="C31" i="9"/>
  <c r="C32" i="9"/>
  <c r="C33" i="9"/>
  <c r="C34" i="9"/>
  <c r="C35" i="9"/>
  <c r="C22" i="9"/>
  <c r="H4" i="8"/>
  <c r="H5" i="8"/>
  <c r="H6" i="8"/>
  <c r="H7" i="8"/>
  <c r="H8" i="8"/>
  <c r="H9" i="8"/>
  <c r="H10" i="8"/>
  <c r="H11" i="8"/>
  <c r="H12" i="8"/>
  <c r="H13" i="8"/>
  <c r="H14" i="8"/>
  <c r="H15" i="8"/>
  <c r="H16" i="8"/>
  <c r="H3" i="8"/>
  <c r="M18" i="7"/>
  <c r="M17" i="7"/>
  <c r="M16" i="7"/>
  <c r="M15" i="7"/>
  <c r="M14" i="7"/>
  <c r="M13" i="7"/>
  <c r="I6" i="6"/>
  <c r="I7" i="6"/>
  <c r="I8" i="6"/>
  <c r="I9" i="6"/>
  <c r="I10" i="6"/>
  <c r="I11" i="6"/>
  <c r="I12" i="6"/>
  <c r="I13" i="6"/>
  <c r="I14" i="6"/>
  <c r="I15" i="6"/>
  <c r="I16" i="6"/>
  <c r="I17" i="6"/>
  <c r="I18" i="6"/>
  <c r="I5" i="6"/>
  <c r="M6" i="7"/>
  <c r="M7" i="7"/>
  <c r="M8" i="7"/>
  <c r="M9" i="7"/>
  <c r="M10" i="7"/>
  <c r="M11" i="7"/>
  <c r="M12" i="7"/>
  <c r="M5" i="7"/>
  <c r="G22" i="9" l="1" a="1"/>
  <c r="G22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<sst xmlns="http://schemas.openxmlformats.org/spreadsheetml/2006/main" count="435" uniqueCount="193">
  <si>
    <t>Tabla 1. Organizaciones de la Agricultura Familiar (OAF) participantes de los encuentros territoriales en el municipio de Líbano</t>
  </si>
  <si>
    <t>Nombre y sigla asociación</t>
  </si>
  <si>
    <t>Principales productos comercializados</t>
  </si>
  <si>
    <t>No. de familias asociadas</t>
  </si>
  <si>
    <t>Servicios que presta la OAF</t>
  </si>
  <si>
    <t>Asociación Agropecuaria y Campesina  Frutos de Mi Tierra - FRUMITIERRA</t>
  </si>
  <si>
    <t>Café
Miel</t>
  </si>
  <si>
    <t>Comercialización colectiva</t>
  </si>
  <si>
    <t xml:space="preserve">Asociaciòn Comunitaria Andalucia </t>
  </si>
  <si>
    <t>Panela</t>
  </si>
  <si>
    <t>Asociación de Porcicultores de Convenio - ASOPORCICOL</t>
  </si>
  <si>
    <t>Cerdo kg en pie</t>
  </si>
  <si>
    <t>Sin información</t>
  </si>
  <si>
    <t>Asociación de Productores de Cacao, Latano, Aguacate y otros Líbano - ASPROCAPAOLIB</t>
  </si>
  <si>
    <t>Cacao
Aguacate</t>
  </si>
  <si>
    <t>Mejoramiento bienestar de los asociados</t>
  </si>
  <si>
    <t>Comité de Ganaderos</t>
  </si>
  <si>
    <t>Res kg en pie</t>
  </si>
  <si>
    <t>Capacitación o formación</t>
  </si>
  <si>
    <t>Cooperativa de Caficultores - CAFILIBANO</t>
  </si>
  <si>
    <t xml:space="preserve">
Panela
Cacao
Café
</t>
  </si>
  <si>
    <t>80
120
550</t>
  </si>
  <si>
    <t>JAC Vereda Coralito</t>
  </si>
  <si>
    <t>Plátano</t>
  </si>
  <si>
    <t>Bienestar de la comunidad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</si>
  <si>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Líbano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</si>
  <si>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</si>
  <si>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</si>
  <si>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</si>
  <si>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</si>
  <si>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</si>
  <si>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</si>
  <si>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</si>
  <si>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Miel</t>
  </si>
  <si>
    <t>Botella X 11 kg</t>
  </si>
  <si>
    <t>Consumidor final
Mercados campesinos</t>
  </si>
  <si>
    <t>50%
50%</t>
  </si>
  <si>
    <t>No</t>
  </si>
  <si>
    <t>Finca 50%
Mercado campesino 50%</t>
  </si>
  <si>
    <t>Café</t>
  </si>
  <si>
    <t>Carga X 125 kg</t>
  </si>
  <si>
    <t xml:space="preserve">Minoristas
Consumidor final
Mercados campesinos
</t>
  </si>
  <si>
    <t>60&amp;
20%
20%</t>
  </si>
  <si>
    <t xml:space="preserve">Cabecera municipal 100%
</t>
  </si>
  <si>
    <t>Atados X 18 panelas</t>
  </si>
  <si>
    <t>Intermediarios</t>
  </si>
  <si>
    <t>Cerdo</t>
  </si>
  <si>
    <t>kg en pie</t>
  </si>
  <si>
    <t xml:space="preserve">Intermediarios
Consumidor final
</t>
  </si>
  <si>
    <t xml:space="preserve">Cabecera municipal 50%
Finca 50%
</t>
  </si>
  <si>
    <t>Asociación de Productores de Cacao, Latano, Aguacate y Otros Líbano - ASPROCAPAOLIB</t>
  </si>
  <si>
    <t>Cacao</t>
  </si>
  <si>
    <t>Lonas X 50 kg</t>
  </si>
  <si>
    <t>Intermediarios
Minoristas</t>
  </si>
  <si>
    <t>80%
20%</t>
  </si>
  <si>
    <t>Aguacate</t>
  </si>
  <si>
    <t>Kilogramo</t>
  </si>
  <si>
    <t>Finca 100%</t>
  </si>
  <si>
    <t>Carne bovina</t>
  </si>
  <si>
    <t>Paca X 36 panelas</t>
  </si>
  <si>
    <t>Almacén de cadena
Consumidor final</t>
  </si>
  <si>
    <t>Si</t>
  </si>
  <si>
    <t>Centro poblado 100%</t>
  </si>
  <si>
    <t>Bulto X 50 kg</t>
  </si>
  <si>
    <t>Agroindustria</t>
  </si>
  <si>
    <t>Nacional de Chocolates Ibagué</t>
  </si>
  <si>
    <t>Fique X 50 kg</t>
  </si>
  <si>
    <t>Institucional
Minoristas</t>
  </si>
  <si>
    <t>Bolsa X 20 kg</t>
  </si>
  <si>
    <t>100$</t>
  </si>
  <si>
    <t>Plaza mercado local 100%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</si>
  <si>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</si>
  <si>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Líbano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</si>
  <si>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</si>
  <si>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</si>
  <si>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</si>
  <si>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</si>
  <si>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</si>
  <si>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Comercializadora Primavera</t>
  </si>
  <si>
    <t>Minoristas</t>
  </si>
  <si>
    <t>Cabecera municipal</t>
  </si>
  <si>
    <t>Productores veredas Primavera-Potosí municipio Villahermosa 80%
Productores municipio 20%</t>
  </si>
  <si>
    <t>Comercio Frutas y Verduras</t>
  </si>
  <si>
    <t>Supermercado</t>
  </si>
  <si>
    <t>Productores veredas San Fernando, El Convenio, Santa Teresa y Gregorita 100%</t>
  </si>
  <si>
    <t>Compra de Café, Cacao y Pasilla</t>
  </si>
  <si>
    <t>Productores del municipio 100%</t>
  </si>
  <si>
    <t>Compra de Café El Lechero - EL LECHERO</t>
  </si>
  <si>
    <t>Productores diferentes veredas municipio 100%</t>
  </si>
  <si>
    <t>Distribuidor de Frutas y Verdura</t>
  </si>
  <si>
    <t>Plaza de mercado municipal</t>
  </si>
  <si>
    <t>Productores veredas Tierra Adentro, Santa Teresa y Delicias100%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</si>
  <si>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Líbano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</si>
  <si>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</si>
  <si>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</si>
  <si>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</si>
  <si>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</si>
  <si>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</si>
  <si>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</si>
  <si>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Paca X 18 atados</t>
  </si>
  <si>
    <t>Semanal</t>
  </si>
  <si>
    <t>Contado</t>
  </si>
  <si>
    <t xml:space="preserve">Centro de acopio </t>
  </si>
  <si>
    <t>Diario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</si>
  <si>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</si>
  <si>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</si>
  <si>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</si>
  <si>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</si>
  <si>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</si>
  <si>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</si>
  <si>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</si>
  <si>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</si>
  <si>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</si>
  <si>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</si>
  <si>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</si>
  <si>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</si>
  <si>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08Pes1-44</t>
  </si>
  <si>
    <t>Ganadería dp (carne bovina)</t>
  </si>
  <si>
    <t>Carnicerías Saldaña 100%</t>
  </si>
  <si>
    <t>Ganadería dp (Queso)</t>
  </si>
  <si>
    <t>Libra</t>
  </si>
  <si>
    <t>Intermediarios
Consumidor final</t>
  </si>
  <si>
    <t>Cabecera municipal 50%
Veredas 50%</t>
  </si>
  <si>
    <t>09Qes2-38</t>
  </si>
  <si>
    <t>Aguacate papelillo</t>
  </si>
  <si>
    <t>Carga X 100 kg</t>
  </si>
  <si>
    <t>Intermediarios
Mayorista
Minorista</t>
  </si>
  <si>
    <t>90%
5%
5%</t>
  </si>
  <si>
    <t>Bogotá 90%
Cabecera municipal 10%</t>
  </si>
  <si>
    <t>Cabecera municipal 100%</t>
  </si>
  <si>
    <t>Apicultura</t>
  </si>
  <si>
    <t>Botella X 1.1 kg</t>
  </si>
  <si>
    <t>10Qfs1-30</t>
  </si>
  <si>
    <t>Intermediarios
Institucional</t>
  </si>
  <si>
    <t>Cabecera municipal 50%
Cooperativa 50%</t>
  </si>
  <si>
    <t>10Qfs2-30</t>
  </si>
  <si>
    <t>Maíz tradicional</t>
  </si>
  <si>
    <t>Bulto X 40 kg</t>
  </si>
  <si>
    <t>Frijol</t>
  </si>
  <si>
    <t>Bulto X 62.5 kg</t>
  </si>
  <si>
    <t>Cítricos (limón Tahití)</t>
  </si>
  <si>
    <t>Bulto X 72 kg</t>
  </si>
  <si>
    <t>Avicultura engorde</t>
  </si>
  <si>
    <t>Avicultura postura</t>
  </si>
  <si>
    <t>Cubeta X 30 unidades</t>
  </si>
  <si>
    <t>Porcicultura ciclo completo</t>
  </si>
  <si>
    <t>10Qg-30</t>
  </si>
  <si>
    <t>Caña panelera</t>
  </si>
  <si>
    <t>linea</t>
  </si>
  <si>
    <t>ufh</t>
  </si>
  <si>
    <t>corregimiento_vereda</t>
  </si>
  <si>
    <t>ganaderia_dp</t>
  </si>
  <si>
    <t>LA GREGORITA</t>
  </si>
  <si>
    <t>aguacate_papelillo</t>
  </si>
  <si>
    <t>CORALITO</t>
  </si>
  <si>
    <t>cafe</t>
  </si>
  <si>
    <t>SANTA TERESA</t>
  </si>
  <si>
    <t>apicultura</t>
  </si>
  <si>
    <t>SABANETA</t>
  </si>
  <si>
    <t>cacao</t>
  </si>
  <si>
    <t>SAN FERNANDO</t>
  </si>
  <si>
    <t>platano</t>
  </si>
  <si>
    <t>MESOPOTAMIA</t>
  </si>
  <si>
    <t>maiz_tradicional</t>
  </si>
  <si>
    <t>MATEO</t>
  </si>
  <si>
    <t>frijol</t>
  </si>
  <si>
    <t>citricos</t>
  </si>
  <si>
    <t>LA FRISOLERA</t>
  </si>
  <si>
    <t>avicultura_engorde</t>
  </si>
  <si>
    <t>ALTO CIELO</t>
  </si>
  <si>
    <t>avicultura_postura</t>
  </si>
  <si>
    <t>LA HONDA</t>
  </si>
  <si>
    <t>porcicultura_ciclo_completo</t>
  </si>
  <si>
    <t>CHAGRES</t>
  </si>
  <si>
    <t>cana_panelera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</si>
  <si>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</si>
  <si>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º</t>
  </si>
  <si>
    <t>Precio mínimo</t>
  </si>
  <si>
    <t>Precio máximo</t>
  </si>
  <si>
    <t>Variación</t>
  </si>
  <si>
    <t>Ganadería dp (queso)</t>
  </si>
  <si>
    <t xml:space="preserve">Línea productiva </t>
  </si>
  <si>
    <t>Promedio</t>
  </si>
  <si>
    <t>Verificar</t>
  </si>
  <si>
    <t>Limón Tahití</t>
  </si>
  <si>
    <t>Maíz</t>
  </si>
  <si>
    <t>Avicultura de postura</t>
  </si>
  <si>
    <t>Porcicultura</t>
  </si>
  <si>
    <t>Apicultura (miel)</t>
  </si>
  <si>
    <t>Precio a escala municipal</t>
  </si>
  <si>
    <t>Precio a escala departamental</t>
  </si>
  <si>
    <t>Precios a escala nacional</t>
  </si>
  <si>
    <t>Precios gremios (Fedecacao, Fenavi, Fedegan, Porkcolombia,Cadena Productiva de las Abejas y la Apicultura del Ministerio de Agricultura y Desarrollo Rural MADR)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</si>
</sst>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0.0"/>
    <numFmt numFmtId="169" formatCode="_-* #,##0_-;\-* #,##0_-;_-* &quot;-&quot;??_-;_-@_-"/>
  </numFmts>
  <fonts count="2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1"/>
      <color theme="1"/>
      <name val="Aptos Narrow"/>
      <scheme val="minor"/>
    </font>
    <font>
      <b/>
      <sz val="9"/>
      <color rgb="FFFF0000"/>
      <name val="Arial"/>
      <family val="2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3" fillId="4" borderId="1" xfId="0" applyFont="1" applyFill="1" applyBorder="1" applyAlignment="1">
      <alignment horizontal="center" vertical="center" wrapText="1"/>
    </xf>
    <xf numFmtId="165" fontId="3" fillId="0" borderId="1" xfId="6" applyNumberFormat="1" applyFont="1" applyFill="1" applyBorder="1" applyAlignment="1">
      <alignment horizontal="center" vertical="center" wrapText="1"/>
    </xf>
    <xf numFmtId="165" fontId="3" fillId="0" borderId="1" xfId="1" applyNumberFormat="1" applyFont="1" applyFill="1" applyBorder="1" applyAlignment="1">
      <alignment horizontal="center" vertical="center" wrapText="1"/>
    </xf>
    <xf numFmtId="165" fontId="3" fillId="0" borderId="1" xfId="1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5" fontId="4" fillId="0" borderId="1" xfId="1" applyNumberFormat="1" applyFont="1" applyBorder="1"/>
    <xf numFmtId="167" fontId="8" fillId="0" borderId="0" xfId="7" applyNumberFormat="1" applyFont="1" applyBorder="1" applyAlignment="1">
      <alignment horizontal="right" vertical="center"/>
    </xf>
    <xf numFmtId="165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/>
    </xf>
    <xf numFmtId="165" fontId="11" fillId="0" borderId="0" xfId="1" applyNumberFormat="1" applyFont="1" applyBorder="1"/>
    <xf numFmtId="169" fontId="4" fillId="5" borderId="1" xfId="0" applyNumberFormat="1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/>
    </xf>
    <xf numFmtId="0" fontId="4" fillId="9" borderId="6" xfId="0" applyFont="1" applyFill="1" applyBorder="1" applyAlignment="1">
      <alignment horizontal="center" vertical="top" wrapText="1"/>
    </xf>
    <xf numFmtId="0" fontId="12" fillId="10" borderId="4" xfId="0" applyFont="1" applyFill="1" applyBorder="1" applyAlignment="1">
      <alignment horizontal="center"/>
    </xf>
    <xf numFmtId="0" fontId="9" fillId="8" borderId="3" xfId="0" applyFont="1" applyFill="1" applyBorder="1" applyAlignment="1">
      <alignment horizontal="center"/>
    </xf>
    <xf numFmtId="165" fontId="3" fillId="5" borderId="1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0" fontId="9" fillId="5" borderId="1" xfId="0" applyFont="1" applyFill="1" applyBorder="1" applyAlignment="1">
      <alignment horizontal="left"/>
    </xf>
    <xf numFmtId="0" fontId="13" fillId="11" borderId="1" xfId="0" applyFont="1" applyFill="1" applyBorder="1" applyAlignment="1">
      <alignment horizontal="center" vertical="center" wrapText="1"/>
    </xf>
    <xf numFmtId="0" fontId="13" fillId="11" borderId="9" xfId="0" applyFont="1" applyFill="1" applyBorder="1" applyAlignment="1">
      <alignment horizontal="center" vertical="center" wrapText="1"/>
    </xf>
    <xf numFmtId="0" fontId="13" fillId="11" borderId="10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2" fillId="11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9" fontId="3" fillId="5" borderId="1" xfId="0" applyNumberFormat="1" applyFont="1" applyFill="1" applyBorder="1" applyAlignment="1">
      <alignment horizontal="center" vertical="center" wrapText="1"/>
    </xf>
    <xf numFmtId="0" fontId="9" fillId="12" borderId="1" xfId="0" applyFont="1" applyFill="1" applyBorder="1" applyAlignment="1">
      <alignment horizontal="left"/>
    </xf>
    <xf numFmtId="0" fontId="9" fillId="8" borderId="1" xfId="0" applyFont="1" applyFill="1" applyBorder="1" applyAlignment="1">
      <alignment horizontal="left"/>
    </xf>
    <xf numFmtId="0" fontId="18" fillId="0" borderId="0" xfId="0" applyFont="1" applyAlignment="1">
      <alignment horizontal="center"/>
    </xf>
    <xf numFmtId="0" fontId="19" fillId="0" borderId="0" xfId="0" applyFont="1"/>
    <xf numFmtId="0" fontId="3" fillId="5" borderId="3" xfId="0" applyFont="1" applyFill="1" applyBorder="1" applyAlignment="1">
      <alignment horizontal="center" vertical="center" wrapText="1"/>
    </xf>
    <xf numFmtId="9" fontId="3" fillId="5" borderId="1" xfId="9" applyFont="1" applyFill="1" applyBorder="1" applyAlignment="1">
      <alignment horizontal="center" vertical="center" wrapText="1"/>
    </xf>
    <xf numFmtId="10" fontId="4" fillId="0" borderId="1" xfId="9" applyNumberFormat="1" applyFont="1" applyBorder="1" applyAlignment="1">
      <alignment horizontal="center" vertical="center"/>
    </xf>
    <xf numFmtId="10" fontId="4" fillId="10" borderId="1" xfId="9" applyNumberFormat="1" applyFont="1" applyFill="1" applyBorder="1" applyAlignment="1">
      <alignment horizontal="center" vertical="center"/>
    </xf>
    <xf numFmtId="10" fontId="4" fillId="6" borderId="1" xfId="9" applyNumberFormat="1" applyFont="1" applyFill="1" applyBorder="1" applyAlignment="1">
      <alignment horizontal="center" vertical="center"/>
    </xf>
    <xf numFmtId="43" fontId="3" fillId="6" borderId="1" xfId="8" applyFont="1" applyFill="1" applyBorder="1" applyAlignment="1">
      <alignment horizontal="center" vertical="center"/>
    </xf>
    <xf numFmtId="43" fontId="3" fillId="5" borderId="1" xfId="8" applyFont="1" applyFill="1" applyBorder="1" applyAlignment="1">
      <alignment horizontal="center" vertical="center"/>
    </xf>
    <xf numFmtId="43" fontId="3" fillId="13" borderId="1" xfId="8" applyFont="1" applyFill="1" applyBorder="1" applyAlignment="1">
      <alignment horizontal="center" vertical="center"/>
    </xf>
    <xf numFmtId="43" fontId="4" fillId="5" borderId="3" xfId="8" applyFont="1" applyFill="1" applyBorder="1" applyAlignment="1">
      <alignment horizontal="center" vertical="center"/>
    </xf>
    <xf numFmtId="43" fontId="4" fillId="6" borderId="3" xfId="8" applyFont="1" applyFill="1" applyBorder="1" applyAlignment="1">
      <alignment horizontal="center" vertical="center"/>
    </xf>
    <xf numFmtId="43" fontId="4" fillId="13" borderId="3" xfId="8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13" fillId="0" borderId="1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11" borderId="1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2" fillId="11" borderId="1" xfId="0" applyFont="1" applyFill="1" applyBorder="1" applyAlignment="1">
      <alignment horizontal="center" vertical="center" wrapText="1"/>
    </xf>
    <xf numFmtId="0" fontId="2" fillId="5" borderId="13" xfId="0" applyFont="1" applyFill="1" applyBorder="1" applyAlignment="1">
      <alignment horizontal="center" vertical="center" wrapText="1"/>
    </xf>
    <xf numFmtId="0" fontId="2" fillId="5" borderId="14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5" borderId="15" xfId="0" applyFont="1" applyFill="1" applyBorder="1" applyAlignment="1">
      <alignment horizontal="center" vertical="center" wrapText="1"/>
    </xf>
    <xf numFmtId="0" fontId="2" fillId="5" borderId="16" xfId="0" applyFont="1" applyFill="1" applyBorder="1" applyAlignment="1">
      <alignment horizontal="center" vertical="center" wrapText="1"/>
    </xf>
    <xf numFmtId="0" fontId="2" fillId="5" borderId="17" xfId="0" applyFont="1" applyFill="1" applyBorder="1" applyAlignment="1">
      <alignment horizontal="center" vertical="center" wrapText="1"/>
    </xf>
    <xf numFmtId="0" fontId="13" fillId="11" borderId="7" xfId="0" applyFont="1" applyFill="1" applyBorder="1" applyAlignment="1">
      <alignment horizontal="center" vertical="center" wrapText="1"/>
    </xf>
    <xf numFmtId="0" fontId="13" fillId="11" borderId="8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15" fillId="0" borderId="12" xfId="0" applyFont="1" applyBorder="1" applyAlignment="1">
      <alignment horizontal="center"/>
    </xf>
    <xf numFmtId="0" fontId="17" fillId="0" borderId="12" xfId="0" applyFont="1" applyBorder="1" applyAlignment="1">
      <alignment horizontal="center"/>
    </xf>
    <xf numFmtId="168" fontId="9" fillId="3" borderId="0" xfId="0" applyNumberFormat="1" applyFont="1" applyFill="1" applyAlignment="1">
      <alignment horizontal="center" vertical="center" wrapText="1"/>
    </xf>
  </cellXfs>
  <cellStyles count="10">
    <cellStyle name="Millares" xfId="8" builtinId="3"/>
    <cellStyle name="Moneda" xfId="1" builtinId="4"/>
    <cellStyle name="Moneda 2" xfId="6" xr:uid="{00000000-0005-0000-0000-000001000000}"/>
    <cellStyle name="Moneda 2 2" xfId="7" xr:uid="{00000000-0005-0000-0000-000002000000}"/>
    <cellStyle name="Normal" xfId="0" builtinId="0"/>
    <cellStyle name="Normal 2" xfId="2" xr:uid="{00000000-0005-0000-0000-000004000000}"/>
    <cellStyle name="Normal 2 2" xfId="3" xr:uid="{00000000-0005-0000-0000-000005000000}"/>
    <cellStyle name="Porcentaje" xfId="9" builtinId="5"/>
    <cellStyle name="Porcentaje 2 2" xfId="5" xr:uid="{00000000-0005-0000-0000-000007000000}"/>
    <cellStyle name="Porcentaje 2 2 2" xfId="4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SIPSA'!$B$30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SIPSA'!$A$31:$A$44</c:f>
              <c:strCache>
                <c:ptCount val="14"/>
                <c:pt idx="0">
                  <c:v>Maíz</c:v>
                </c:pt>
                <c:pt idx="1">
                  <c:v>Plátano</c:v>
                </c:pt>
                <c:pt idx="2">
                  <c:v>Limón Tahití</c:v>
                </c:pt>
                <c:pt idx="3">
                  <c:v>Caña panelera</c:v>
                </c:pt>
                <c:pt idx="4">
                  <c:v>Aguacate papelillo</c:v>
                </c:pt>
                <c:pt idx="5">
                  <c:v>Frijol</c:v>
                </c:pt>
                <c:pt idx="6">
                  <c:v>Cacao</c:v>
                </c:pt>
                <c:pt idx="7">
                  <c:v>Café</c:v>
                </c:pt>
                <c:pt idx="8">
                  <c:v>Apicultura (miel)</c:v>
                </c:pt>
                <c:pt idx="9">
                  <c:v>Ganadería dp (Queso)</c:v>
                </c:pt>
                <c:pt idx="10">
                  <c:v>Avicultura engorde</c:v>
                </c:pt>
                <c:pt idx="11">
                  <c:v>Porcicultura</c:v>
                </c:pt>
                <c:pt idx="12">
                  <c:v>Ganadería dp (carne bovina)</c:v>
                </c:pt>
                <c:pt idx="13">
                  <c:v>Avicultura de postura</c:v>
                </c:pt>
              </c:strCache>
            </c:strRef>
          </c:cat>
          <c:val>
            <c:numRef>
              <c:f>'4.3.3. PRECIOS PROMEDIO SIPSA'!$B$31:$B$44</c:f>
              <c:numCache>
                <c:formatCode>_-"$"\ * #,##0_-;\-"$"\ * #,##0_-;_-"$"\ * "-"??_-;_-@_-</c:formatCode>
                <c:ptCount val="14"/>
                <c:pt idx="0">
                  <c:v>1624</c:v>
                </c:pt>
                <c:pt idx="1">
                  <c:v>1922</c:v>
                </c:pt>
                <c:pt idx="2">
                  <c:v>2443</c:v>
                </c:pt>
                <c:pt idx="3">
                  <c:v>3122</c:v>
                </c:pt>
                <c:pt idx="4">
                  <c:v>5728</c:v>
                </c:pt>
                <c:pt idx="5">
                  <c:v>8202</c:v>
                </c:pt>
                <c:pt idx="6">
                  <c:v>8649</c:v>
                </c:pt>
                <c:pt idx="7">
                  <c:v>21628</c:v>
                </c:pt>
                <c:pt idx="8">
                  <c:v>20621</c:v>
                </c:pt>
                <c:pt idx="9">
                  <c:v>12288</c:v>
                </c:pt>
                <c:pt idx="10">
                  <c:v>8464</c:v>
                </c:pt>
                <c:pt idx="11">
                  <c:v>7303</c:v>
                </c:pt>
                <c:pt idx="12">
                  <c:v>6277</c:v>
                </c:pt>
                <c:pt idx="13">
                  <c:v>404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86-4A11-99D8-E40FCEE2162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097353103"/>
        <c:axId val="1097367663"/>
      </c:barChart>
      <c:catAx>
        <c:axId val="109735310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Línea productiva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097367663"/>
        <c:crosses val="autoZero"/>
        <c:auto val="1"/>
        <c:lblAlgn val="ctr"/>
        <c:lblOffset val="100"/>
        <c:noMultiLvlLbl val="0"/>
      </c:catAx>
      <c:valAx>
        <c:axId val="10973676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Precio promedio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0973531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 de Líbano</a:t>
            </a:r>
            <a:endParaRPr lang="es-CO" sz="9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9.0553368328958883E-2"/>
          <c:y val="0.18227129337539433"/>
          <c:w val="0.87889107611548556"/>
          <c:h val="0.48452420576765437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MAYOR'!$B$22</c:f>
              <c:strCache>
                <c:ptCount val="1"/>
                <c:pt idx="0">
                  <c:v>Cacao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0">
                  <c:v>22.879294618425064</c:v>
                </c:pt>
                <c:pt idx="1">
                  <c:v>-3.5630335271557527</c:v>
                </c:pt>
                <c:pt idx="2">
                  <c:v>12.918537524053875</c:v>
                </c:pt>
                <c:pt idx="3">
                  <c:v>36.162235855487381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B4-4903-9322-C58FA3593767}"/>
            </c:ext>
          </c:extLst>
        </c:ser>
        <c:ser>
          <c:idx val="1"/>
          <c:order val="1"/>
          <c:tx>
            <c:strRef>
              <c:f>'4.3.4. VARIACION $ PLAZAS MAYOR'!$B$23</c:f>
              <c:strCache>
                <c:ptCount val="1"/>
                <c:pt idx="0">
                  <c:v>Café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-5.9038483498915184</c:v>
                </c:pt>
                <c:pt idx="1">
                  <c:v>9.4538834951456181</c:v>
                </c:pt>
                <c:pt idx="2">
                  <c:v>40.192926045016065</c:v>
                </c:pt>
                <c:pt idx="3">
                  <c:v>21.87203416640304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B4-4903-9322-C58FA3593767}"/>
            </c:ext>
          </c:extLst>
        </c:ser>
        <c:ser>
          <c:idx val="2"/>
          <c:order val="2"/>
          <c:tx>
            <c:strRef>
              <c:f>'4.3.4. VARIACION $ PLAZAS MAYOR'!$B$24</c:f>
              <c:strCache>
                <c:ptCount val="1"/>
                <c:pt idx="0">
                  <c:v>Aguacate papelillo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-1.9722583441699157</c:v>
                </c:pt>
                <c:pt idx="1">
                  <c:v>16.44925934114525</c:v>
                </c:pt>
                <c:pt idx="2">
                  <c:v>22.726409720903746</c:v>
                </c:pt>
                <c:pt idx="3">
                  <c:v>20.266089108910904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EB4-4903-9322-C58FA3593767}"/>
            </c:ext>
          </c:extLst>
        </c:ser>
        <c:ser>
          <c:idx val="3"/>
          <c:order val="3"/>
          <c:tx>
            <c:strRef>
              <c:f>'4.3.4. VARIACION $ PLAZAS MAYOR'!$B$25</c:f>
              <c:strCache>
                <c:ptCount val="1"/>
                <c:pt idx="0">
                  <c:v>Caña panelera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47.483477376715797</c:v>
                </c:pt>
                <c:pt idx="1">
                  <c:v>25.198207514650122</c:v>
                </c:pt>
                <c:pt idx="2">
                  <c:v>-4.7081497797356775</c:v>
                </c:pt>
                <c:pt idx="3">
                  <c:v>5.3741693152268084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EB4-4903-9322-C58FA3593767}"/>
            </c:ext>
          </c:extLst>
        </c:ser>
        <c:ser>
          <c:idx val="4"/>
          <c:order val="4"/>
          <c:tx>
            <c:strRef>
              <c:f>'4.3.4. VARIACION $ PLAZAS MAYOR'!$B$26</c:f>
              <c:strCache>
                <c:ptCount val="1"/>
                <c:pt idx="0">
                  <c:v>Limón Tahití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-26.224398931433655</c:v>
                </c:pt>
                <c:pt idx="1">
                  <c:v>30.959565479782725</c:v>
                </c:pt>
                <c:pt idx="2">
                  <c:v>39.723502304147473</c:v>
                </c:pt>
                <c:pt idx="3">
                  <c:v>2.6385224274406198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EB4-4903-9322-C58FA3593767}"/>
            </c:ext>
          </c:extLst>
        </c:ser>
        <c:ser>
          <c:idx val="5"/>
          <c:order val="5"/>
          <c:tx>
            <c:strRef>
              <c:f>'4.3.4. VARIACION $ PLAZAS MAYOR'!$B$27</c:f>
              <c:strCache>
                <c:ptCount val="1"/>
                <c:pt idx="0">
                  <c:v>Frijol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10.266229029905176</c:v>
                </c:pt>
                <c:pt idx="1">
                  <c:v>1.1079874317843519</c:v>
                </c:pt>
                <c:pt idx="2">
                  <c:v>92.590775269872438</c:v>
                </c:pt>
                <c:pt idx="3">
                  <c:v>-1.5711252653927801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EB4-4903-9322-C58FA3593767}"/>
            </c:ext>
          </c:extLst>
        </c:ser>
        <c:ser>
          <c:idx val="6"/>
          <c:order val="6"/>
          <c:tx>
            <c:strRef>
              <c:f>'4.3.4. VARIACION $ PLAZAS MAYOR'!$B$28</c:f>
              <c:strCache>
                <c:ptCount val="1"/>
                <c:pt idx="0">
                  <c:v>Maíz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MAYOR'!$C$28:$F$28</c:f>
              <c:numCache>
                <c:formatCode>_-* #,##0_-;\-* #,##0_-;_-* "-"??_-;_-@_-</c:formatCode>
                <c:ptCount val="4"/>
                <c:pt idx="0">
                  <c:v>7.778738115816779</c:v>
                </c:pt>
                <c:pt idx="1">
                  <c:v>25.661587810745786</c:v>
                </c:pt>
                <c:pt idx="2">
                  <c:v>32.22718570516912</c:v>
                </c:pt>
                <c:pt idx="3">
                  <c:v>0.28957528957529632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EB4-4903-9322-C58FA3593767}"/>
            </c:ext>
          </c:extLst>
        </c:ser>
        <c:ser>
          <c:idx val="7"/>
          <c:order val="7"/>
          <c:tx>
            <c:strRef>
              <c:f>'4.3.4. VARIACION $ PLAZAS MAYOR'!$B$29</c:f>
              <c:strCache>
                <c:ptCount val="1"/>
                <c:pt idx="0">
                  <c:v>Plátano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MAYOR'!$C$29:$F$29</c:f>
              <c:numCache>
                <c:formatCode>_-* #,##0_-;\-* #,##0_-;_-* "-"??_-;_-@_-</c:formatCode>
                <c:ptCount val="4"/>
                <c:pt idx="0">
                  <c:v>-15.981735159817362</c:v>
                </c:pt>
                <c:pt idx="1">
                  <c:v>-3.6490683229813641</c:v>
                </c:pt>
                <c:pt idx="2">
                  <c:v>108.94439967767929</c:v>
                </c:pt>
                <c:pt idx="3">
                  <c:v>13.883532587736198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EB4-4903-9322-C58FA3593767}"/>
            </c:ext>
          </c:extLst>
        </c:ser>
        <c:ser>
          <c:idx val="8"/>
          <c:order val="8"/>
          <c:tx>
            <c:strRef>
              <c:f>'4.3.4. VARIACION $ PLAZAS MAYOR'!$B$30</c:f>
              <c:strCache>
                <c:ptCount val="1"/>
                <c:pt idx="0">
                  <c:v>Avicultura engorde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MAYOR'!$C$30:$F$30</c:f>
              <c:numCache>
                <c:formatCode>_-* #,##0_-;\-* #,##0_-;_-* "-"??_-;_-@_-</c:formatCode>
                <c:ptCount val="4"/>
                <c:pt idx="0">
                  <c:v>3.4004055529558599</c:v>
                </c:pt>
                <c:pt idx="1">
                  <c:v>26.821541710665258</c:v>
                </c:pt>
                <c:pt idx="2">
                  <c:v>16.402997502081604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EB4-4903-9322-C58FA3593767}"/>
            </c:ext>
          </c:extLst>
        </c:ser>
        <c:ser>
          <c:idx val="9"/>
          <c:order val="9"/>
          <c:tx>
            <c:strRef>
              <c:f>'4.3.4. VARIACION $ PLAZAS MAYOR'!$B$31</c:f>
              <c:strCache>
                <c:ptCount val="1"/>
                <c:pt idx="0">
                  <c:v>Avicultura de postura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MAYOR'!$C$31:$F$31</c:f>
              <c:numCache>
                <c:formatCode>_-* #,##0_-;\-* #,##0_-;_-* "-"??_-;_-@_-</c:formatCode>
                <c:ptCount val="4"/>
                <c:pt idx="0">
                  <c:v>-0.96463022508038421</c:v>
                </c:pt>
                <c:pt idx="1">
                  <c:v>17.857142857142861</c:v>
                </c:pt>
                <c:pt idx="2">
                  <c:v>34.710743801652882</c:v>
                </c:pt>
                <c:pt idx="3">
                  <c:v>12.269938650306742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EEB4-4903-9322-C58FA3593767}"/>
            </c:ext>
          </c:extLst>
        </c:ser>
        <c:ser>
          <c:idx val="10"/>
          <c:order val="10"/>
          <c:tx>
            <c:strRef>
              <c:f>'4.3.4. VARIACION $ PLAZAS MAYOR'!$B$32</c:f>
              <c:strCache>
                <c:ptCount val="1"/>
                <c:pt idx="0">
                  <c:v>Ganadería dp (carne bovina)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MAYOR'!$C$32:$F$32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-2.4043851999501697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EEB4-4903-9322-C58FA3593767}"/>
            </c:ext>
          </c:extLst>
        </c:ser>
        <c:ser>
          <c:idx val="11"/>
          <c:order val="11"/>
          <c:tx>
            <c:strRef>
              <c:f>'4.3.4. VARIACION $ PLAZAS MAYOR'!$B$33</c:f>
              <c:strCache>
                <c:ptCount val="1"/>
                <c:pt idx="0">
                  <c:v>Ganadería dp (Queso)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MAYOR'!$C$33:$F$33</c:f>
              <c:numCache>
                <c:formatCode>_-* #,##0_-;\-* #,##0_-;_-* "-"??_-;_-@_-</c:formatCode>
                <c:ptCount val="4"/>
                <c:pt idx="0">
                  <c:v>7.049496464538251</c:v>
                </c:pt>
                <c:pt idx="1">
                  <c:v>15.882706164931946</c:v>
                </c:pt>
                <c:pt idx="2">
                  <c:v>20.519906727696707</c:v>
                </c:pt>
                <c:pt idx="3">
                  <c:v>18.796130419204587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EEB4-4903-9322-C58FA3593767}"/>
            </c:ext>
          </c:extLst>
        </c:ser>
        <c:ser>
          <c:idx val="12"/>
          <c:order val="12"/>
          <c:tx>
            <c:strRef>
              <c:f>'4.3.4. VARIACION $ PLAZAS MAYOR'!$B$34</c:f>
              <c:strCache>
                <c:ptCount val="1"/>
                <c:pt idx="0">
                  <c:v>Porcicultura</c:v>
                </c:pt>
              </c:strCache>
            </c:strRef>
          </c:tx>
          <c:spPr>
            <a:ln w="2857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MAYOR'!$C$34:$F$34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EB4-4903-9322-C58FA3593767}"/>
            </c:ext>
          </c:extLst>
        </c:ser>
        <c:ser>
          <c:idx val="13"/>
          <c:order val="13"/>
          <c:tx>
            <c:strRef>
              <c:f>'4.3.4. VARIACION $ PLAZAS MAYOR'!$B$35</c:f>
              <c:strCache>
                <c:ptCount val="1"/>
                <c:pt idx="0">
                  <c:v>Apicultura (miel)</c:v>
                </c:pt>
              </c:strCache>
            </c:strRef>
          </c:tx>
          <c:spPr>
            <a:ln w="28575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MAYOR'!$C$35:$F$35</c:f>
              <c:numCache>
                <c:formatCode>_-* #,##0_-;\-* #,##0_-;_-* "-"??_-;_-@_-</c:formatCode>
                <c:ptCount val="4"/>
                <c:pt idx="0">
                  <c:v>21.663172606568821</c:v>
                </c:pt>
                <c:pt idx="1">
                  <c:v>-1.5344219250020501</c:v>
                </c:pt>
                <c:pt idx="2">
                  <c:v>224.16666666666669</c:v>
                </c:pt>
                <c:pt idx="3">
                  <c:v>-22.879177377892034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EEB4-4903-9322-C58FA35937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4434975"/>
        <c:axId val="614437055"/>
      </c:lineChart>
      <c:catAx>
        <c:axId val="6144349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614437055"/>
        <c:crosses val="autoZero"/>
        <c:auto val="1"/>
        <c:lblAlgn val="ctr"/>
        <c:lblOffset val="100"/>
        <c:noMultiLvlLbl val="0"/>
      </c:catAx>
      <c:valAx>
        <c:axId val="6144370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144349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4193569553805772E-2"/>
          <c:y val="0.73304155592538311"/>
          <c:w val="0.9858064304461942"/>
          <c:h val="0.2480309992796642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392430</xdr:colOff>
      <xdr:row>29</xdr:row>
      <xdr:rowOff>0</xdr:rowOff>
    </xdr:from>
    <xdr:to>
      <xdr:col>9</xdr:col>
      <xdr:colOff>476250</xdr:colOff>
      <xdr:row>50</xdr:row>
      <xdr:rowOff>167640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2A8E0F0-51F8-40FF-B2E2-E9222510459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279400</xdr:colOff>
      <xdr:row>0</xdr:row>
      <xdr:rowOff>165100</xdr:rowOff>
    </xdr:from>
    <xdr:to>
      <xdr:col>15</xdr:col>
      <xdr:colOff>550334</xdr:colOff>
      <xdr:row>23</xdr:row>
      <xdr:rowOff>84667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B7600881-2630-467D-9324-F23687973A9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11"/>
  <sheetViews>
    <sheetView topLeftCell="B4" workbookViewId="0">
      <selection activeCell="C14" sqref="C14"/>
    </sheetView>
  </sheetViews>
  <sheetFormatPr defaultColWidth="11.42578125" defaultRowHeight="13.9"/>
  <cols>
    <col min="2" max="2" width="34.28515625" customWidth="1"/>
    <col min="3" max="3" width="16.42578125" customWidth="1"/>
    <col min="4" max="4" width="11" customWidth="1"/>
    <col min="5" max="5" width="31.5703125" customWidth="1"/>
  </cols>
  <sheetData>
    <row r="3" spans="2:5">
      <c r="B3" s="47" t="s">
        <v>0</v>
      </c>
      <c r="C3" s="47"/>
      <c r="D3" s="47"/>
      <c r="E3" s="47"/>
    </row>
    <row r="4" spans="2:5" ht="39.6">
      <c r="B4" s="24" t="s">
        <v>1</v>
      </c>
      <c r="C4" s="24" t="s">
        <v>2</v>
      </c>
      <c r="D4" s="24" t="s">
        <v>3</v>
      </c>
      <c r="E4" s="24" t="s">
        <v>4</v>
      </c>
    </row>
    <row r="5" spans="2:5" ht="22.9">
      <c r="B5" s="1" t="s">
        <v>5</v>
      </c>
      <c r="C5" s="1" t="s">
        <v>6</v>
      </c>
      <c r="D5" s="1">
        <v>20</v>
      </c>
      <c r="E5" s="1" t="s">
        <v>7</v>
      </c>
    </row>
    <row r="6" spans="2:5">
      <c r="B6" s="1" t="s">
        <v>8</v>
      </c>
      <c r="C6" s="1" t="s">
        <v>9</v>
      </c>
      <c r="D6" s="1">
        <v>100</v>
      </c>
      <c r="E6" s="1" t="s">
        <v>7</v>
      </c>
    </row>
    <row r="7" spans="2:5" ht="22.9">
      <c r="B7" s="11" t="s">
        <v>10</v>
      </c>
      <c r="C7" s="11" t="s">
        <v>11</v>
      </c>
      <c r="D7" s="11" t="s">
        <v>12</v>
      </c>
      <c r="E7" s="10" t="s">
        <v>7</v>
      </c>
    </row>
    <row r="8" spans="2:5" ht="22.9">
      <c r="B8" s="11" t="s">
        <v>13</v>
      </c>
      <c r="C8" s="11" t="s">
        <v>14</v>
      </c>
      <c r="D8" s="11">
        <v>18</v>
      </c>
      <c r="E8" s="10" t="s">
        <v>15</v>
      </c>
    </row>
    <row r="9" spans="2:5">
      <c r="B9" s="11" t="s">
        <v>16</v>
      </c>
      <c r="C9" s="11" t="s">
        <v>17</v>
      </c>
      <c r="D9" s="11" t="s">
        <v>12</v>
      </c>
      <c r="E9" s="10" t="s">
        <v>18</v>
      </c>
    </row>
    <row r="10" spans="2:5" ht="57">
      <c r="B10" s="11" t="s">
        <v>19</v>
      </c>
      <c r="C10" s="11" t="s">
        <v>20</v>
      </c>
      <c r="D10" s="11" t="s">
        <v>21</v>
      </c>
      <c r="E10" s="10" t="s">
        <v>7</v>
      </c>
    </row>
    <row r="11" spans="2:5">
      <c r="B11" s="11" t="s">
        <v>22</v>
      </c>
      <c r="C11" s="11" t="s">
        <v>23</v>
      </c>
      <c r="D11" s="11" t="s">
        <v>12</v>
      </c>
      <c r="E11" s="10" t="s">
        <v>24</v>
      </c>
    </row>
  </sheetData>
  <mergeCells count="1">
    <mergeCell ref="B3:E3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H17"/>
  <sheetViews>
    <sheetView topLeftCell="A9" workbookViewId="0">
      <selection activeCell="A4" sqref="A4"/>
    </sheetView>
  </sheetViews>
  <sheetFormatPr defaultColWidth="11.42578125" defaultRowHeight="13.9"/>
  <cols>
    <col min="1" max="1" width="36.140625" customWidth="1"/>
    <col min="2" max="2" width="13.7109375" customWidth="1"/>
    <col min="3" max="3" width="19.42578125" customWidth="1"/>
    <col min="4" max="4" width="18.42578125" customWidth="1"/>
    <col min="6" max="6" width="9" customWidth="1"/>
    <col min="7" max="7" width="20.85546875" customWidth="1"/>
  </cols>
  <sheetData>
    <row r="3" spans="1:8">
      <c r="A3" s="49" t="s">
        <v>25</v>
      </c>
      <c r="B3" s="49"/>
      <c r="C3" s="49"/>
      <c r="D3" s="49"/>
      <c r="E3" s="49"/>
      <c r="F3" s="49"/>
      <c r="G3" s="49"/>
    </row>
    <row r="4" spans="1:8" ht="38.450000000000003" customHeight="1">
      <c r="A4" s="50" t="s">
        <v>1</v>
      </c>
      <c r="B4" s="50" t="s">
        <v>26</v>
      </c>
      <c r="C4" s="50" t="s">
        <v>27</v>
      </c>
      <c r="D4" s="24" t="s">
        <v>28</v>
      </c>
      <c r="E4" s="50" t="s">
        <v>29</v>
      </c>
      <c r="F4" s="50" t="s">
        <v>30</v>
      </c>
      <c r="G4" s="24" t="s">
        <v>31</v>
      </c>
    </row>
    <row r="5" spans="1:8">
      <c r="A5" s="50"/>
      <c r="B5" s="50"/>
      <c r="C5" s="50"/>
      <c r="D5" s="24" t="s">
        <v>32</v>
      </c>
      <c r="E5" s="50"/>
      <c r="F5" s="50"/>
      <c r="G5" s="24" t="s">
        <v>32</v>
      </c>
    </row>
    <row r="6" spans="1:8" ht="22.9">
      <c r="A6" s="51" t="s">
        <v>5</v>
      </c>
      <c r="B6" s="13" t="s">
        <v>33</v>
      </c>
      <c r="C6" s="13" t="s">
        <v>34</v>
      </c>
      <c r="D6" s="13" t="s">
        <v>35</v>
      </c>
      <c r="E6" s="31" t="s">
        <v>36</v>
      </c>
      <c r="F6" s="13" t="s">
        <v>37</v>
      </c>
      <c r="G6" s="13" t="s">
        <v>38</v>
      </c>
      <c r="H6" s="30"/>
    </row>
    <row r="7" spans="1:8" ht="45.6">
      <c r="A7" s="52"/>
      <c r="B7" s="13" t="s">
        <v>39</v>
      </c>
      <c r="C7" s="13" t="s">
        <v>40</v>
      </c>
      <c r="D7" s="13" t="s">
        <v>41</v>
      </c>
      <c r="E7" s="13" t="s">
        <v>42</v>
      </c>
      <c r="F7" s="13" t="s">
        <v>37</v>
      </c>
      <c r="G7" s="13" t="s">
        <v>43</v>
      </c>
      <c r="H7" s="30"/>
    </row>
    <row r="8" spans="1:8" ht="22.9">
      <c r="A8" s="1" t="s">
        <v>8</v>
      </c>
      <c r="B8" s="13" t="s">
        <v>9</v>
      </c>
      <c r="C8" s="13" t="s">
        <v>44</v>
      </c>
      <c r="D8" s="13" t="s">
        <v>45</v>
      </c>
      <c r="E8" s="31">
        <v>1</v>
      </c>
      <c r="F8" s="13" t="s">
        <v>37</v>
      </c>
      <c r="G8" s="13" t="s">
        <v>43</v>
      </c>
      <c r="H8" s="30"/>
    </row>
    <row r="9" spans="1:8" ht="34.15">
      <c r="A9" s="11" t="s">
        <v>10</v>
      </c>
      <c r="B9" s="13" t="s">
        <v>46</v>
      </c>
      <c r="C9" s="13" t="s">
        <v>47</v>
      </c>
      <c r="D9" s="13" t="s">
        <v>48</v>
      </c>
      <c r="E9" s="31" t="s">
        <v>36</v>
      </c>
      <c r="F9" s="13" t="s">
        <v>37</v>
      </c>
      <c r="G9" s="13" t="s">
        <v>49</v>
      </c>
      <c r="H9" s="30"/>
    </row>
    <row r="10" spans="1:8" ht="22.9">
      <c r="A10" s="53" t="s">
        <v>50</v>
      </c>
      <c r="B10" s="13" t="s">
        <v>51</v>
      </c>
      <c r="C10" s="13" t="s">
        <v>52</v>
      </c>
      <c r="D10" s="13" t="s">
        <v>53</v>
      </c>
      <c r="E10" s="13" t="s">
        <v>54</v>
      </c>
      <c r="F10" s="13" t="s">
        <v>37</v>
      </c>
      <c r="G10" s="13" t="s">
        <v>43</v>
      </c>
      <c r="H10" s="30"/>
    </row>
    <row r="11" spans="1:8">
      <c r="A11" s="54"/>
      <c r="B11" s="13" t="s">
        <v>55</v>
      </c>
      <c r="C11" s="13" t="s">
        <v>56</v>
      </c>
      <c r="D11" s="13" t="s">
        <v>45</v>
      </c>
      <c r="E11" s="31">
        <v>1</v>
      </c>
      <c r="F11" s="13" t="s">
        <v>37</v>
      </c>
      <c r="G11" s="13" t="s">
        <v>57</v>
      </c>
      <c r="H11" s="30"/>
    </row>
    <row r="12" spans="1:8">
      <c r="A12" s="13" t="s">
        <v>16</v>
      </c>
      <c r="B12" s="13" t="s">
        <v>58</v>
      </c>
      <c r="C12" s="13" t="s">
        <v>47</v>
      </c>
      <c r="D12" s="13" t="s">
        <v>45</v>
      </c>
      <c r="E12" s="31">
        <v>1</v>
      </c>
      <c r="F12" s="13" t="s">
        <v>37</v>
      </c>
      <c r="G12" s="13" t="s">
        <v>57</v>
      </c>
      <c r="H12" s="30"/>
    </row>
    <row r="13" spans="1:8" ht="22.9">
      <c r="A13" s="53" t="s">
        <v>19</v>
      </c>
      <c r="B13" s="13" t="s">
        <v>9</v>
      </c>
      <c r="C13" s="13" t="s">
        <v>59</v>
      </c>
      <c r="D13" s="13" t="s">
        <v>60</v>
      </c>
      <c r="E13" s="13" t="s">
        <v>54</v>
      </c>
      <c r="F13" s="13" t="s">
        <v>61</v>
      </c>
      <c r="G13" s="13" t="s">
        <v>62</v>
      </c>
      <c r="H13" s="30"/>
    </row>
    <row r="14" spans="1:8" ht="22.9">
      <c r="A14" s="55"/>
      <c r="B14" s="13" t="s">
        <v>51</v>
      </c>
      <c r="C14" s="13" t="s">
        <v>63</v>
      </c>
      <c r="D14" s="13" t="s">
        <v>64</v>
      </c>
      <c r="E14" s="31">
        <v>1</v>
      </c>
      <c r="F14" s="13" t="s">
        <v>61</v>
      </c>
      <c r="G14" s="13" t="s">
        <v>65</v>
      </c>
      <c r="H14" s="30"/>
    </row>
    <row r="15" spans="1:8" ht="22.9">
      <c r="A15" s="54"/>
      <c r="B15" s="13" t="s">
        <v>39</v>
      </c>
      <c r="C15" s="13" t="s">
        <v>66</v>
      </c>
      <c r="D15" s="13" t="s">
        <v>67</v>
      </c>
      <c r="E15" s="13" t="s">
        <v>54</v>
      </c>
      <c r="F15" s="13" t="s">
        <v>61</v>
      </c>
      <c r="G15" s="13" t="s">
        <v>43</v>
      </c>
      <c r="H15" s="30"/>
    </row>
    <row r="16" spans="1:8">
      <c r="A16" s="13" t="s">
        <v>22</v>
      </c>
      <c r="B16" s="13" t="s">
        <v>23</v>
      </c>
      <c r="C16" s="13" t="s">
        <v>68</v>
      </c>
      <c r="D16" s="13" t="s">
        <v>45</v>
      </c>
      <c r="E16" s="13" t="s">
        <v>69</v>
      </c>
      <c r="F16" s="13" t="s">
        <v>37</v>
      </c>
      <c r="G16" s="13" t="s">
        <v>70</v>
      </c>
      <c r="H16" s="30"/>
    </row>
    <row r="17" spans="1:7">
      <c r="A17" s="48" t="s">
        <v>71</v>
      </c>
      <c r="B17" s="48"/>
      <c r="C17" s="48"/>
      <c r="D17" s="48"/>
      <c r="E17" s="48"/>
      <c r="F17" s="48"/>
      <c r="G17" s="48"/>
    </row>
  </sheetData>
  <mergeCells count="10">
    <mergeCell ref="A17:G17"/>
    <mergeCell ref="A3:G3"/>
    <mergeCell ref="A4:A5"/>
    <mergeCell ref="B4:B5"/>
    <mergeCell ref="C4:C5"/>
    <mergeCell ref="E4:E5"/>
    <mergeCell ref="F4:F5"/>
    <mergeCell ref="A6:A7"/>
    <mergeCell ref="A10:A11"/>
    <mergeCell ref="A13:A15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4:F11"/>
  <sheetViews>
    <sheetView workbookViewId="0">
      <selection activeCell="F7" sqref="F7"/>
    </sheetView>
  </sheetViews>
  <sheetFormatPr defaultColWidth="11.42578125" defaultRowHeight="13.9"/>
  <cols>
    <col min="2" max="2" width="31.140625" customWidth="1"/>
    <col min="3" max="3" width="15.140625" customWidth="1"/>
    <col min="4" max="4" width="14.42578125" customWidth="1"/>
    <col min="5" max="5" width="20.7109375" customWidth="1"/>
    <col min="6" max="6" width="32.42578125" customWidth="1"/>
  </cols>
  <sheetData>
    <row r="4" spans="2:6">
      <c r="B4" s="49" t="s">
        <v>72</v>
      </c>
      <c r="C4" s="49"/>
      <c r="D4" s="49"/>
      <c r="E4" s="49"/>
      <c r="F4" s="49"/>
    </row>
    <row r="5" spans="2:6" ht="26.45">
      <c r="B5" s="24" t="s">
        <v>73</v>
      </c>
      <c r="C5" s="24" t="s">
        <v>74</v>
      </c>
      <c r="D5" s="24" t="s">
        <v>75</v>
      </c>
      <c r="E5" s="24" t="s">
        <v>76</v>
      </c>
      <c r="F5" s="24" t="s">
        <v>77</v>
      </c>
    </row>
    <row r="6" spans="2:6" ht="54" customHeight="1">
      <c r="B6" s="13" t="s">
        <v>78</v>
      </c>
      <c r="C6" s="13" t="s">
        <v>79</v>
      </c>
      <c r="D6" s="13" t="s">
        <v>9</v>
      </c>
      <c r="E6" s="13" t="s">
        <v>80</v>
      </c>
      <c r="F6" s="13" t="s">
        <v>81</v>
      </c>
    </row>
    <row r="7" spans="2:6" ht="35.450000000000003" customHeight="1">
      <c r="B7" s="13" t="s">
        <v>82</v>
      </c>
      <c r="C7" s="13" t="s">
        <v>83</v>
      </c>
      <c r="D7" s="13" t="s">
        <v>23</v>
      </c>
      <c r="E7" s="13" t="s">
        <v>80</v>
      </c>
      <c r="F7" s="13" t="s">
        <v>84</v>
      </c>
    </row>
    <row r="8" spans="2:6" ht="14.45" customHeight="1">
      <c r="B8" s="13" t="s">
        <v>85</v>
      </c>
      <c r="C8" s="13" t="s">
        <v>45</v>
      </c>
      <c r="D8" s="13" t="s">
        <v>51</v>
      </c>
      <c r="E8" s="13" t="s">
        <v>80</v>
      </c>
      <c r="F8" s="13" t="s">
        <v>86</v>
      </c>
    </row>
    <row r="9" spans="2:6" ht="14.45" customHeight="1">
      <c r="B9" s="13" t="s">
        <v>87</v>
      </c>
      <c r="C9" s="13" t="s">
        <v>45</v>
      </c>
      <c r="D9" s="13" t="s">
        <v>39</v>
      </c>
      <c r="E9" s="13" t="s">
        <v>80</v>
      </c>
      <c r="F9" s="13" t="s">
        <v>88</v>
      </c>
    </row>
    <row r="10" spans="2:6" ht="32.450000000000003" customHeight="1">
      <c r="B10" s="13" t="s">
        <v>89</v>
      </c>
      <c r="C10" s="13" t="s">
        <v>79</v>
      </c>
      <c r="D10" s="13" t="s">
        <v>55</v>
      </c>
      <c r="E10" s="13" t="s">
        <v>90</v>
      </c>
      <c r="F10" s="13" t="s">
        <v>91</v>
      </c>
    </row>
    <row r="11" spans="2:6">
      <c r="B11" s="48" t="s">
        <v>71</v>
      </c>
      <c r="C11" s="48"/>
      <c r="D11" s="48"/>
      <c r="E11" s="48"/>
      <c r="F11" s="48"/>
    </row>
  </sheetData>
  <mergeCells count="2">
    <mergeCell ref="B11:F11"/>
    <mergeCell ref="B4:F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4:G11"/>
  <sheetViews>
    <sheetView topLeftCell="B1" zoomScale="77" zoomScaleNormal="77" workbookViewId="0">
      <selection activeCell="B5" sqref="B5:G10"/>
    </sheetView>
  </sheetViews>
  <sheetFormatPr defaultColWidth="11.42578125" defaultRowHeight="13.9"/>
  <cols>
    <col min="2" max="2" width="34.28515625" customWidth="1"/>
    <col min="3" max="3" width="14.5703125" customWidth="1"/>
    <col min="4" max="4" width="15.140625" customWidth="1"/>
    <col min="5" max="5" width="11.140625" customWidth="1"/>
    <col min="7" max="7" width="26.85546875" customWidth="1"/>
  </cols>
  <sheetData>
    <row r="4" spans="2:7">
      <c r="B4" s="56" t="s">
        <v>92</v>
      </c>
      <c r="C4" s="56"/>
      <c r="D4" s="56"/>
      <c r="E4" s="56"/>
      <c r="F4" s="56"/>
      <c r="G4" s="56"/>
    </row>
    <row r="5" spans="2:7" ht="39.6">
      <c r="B5" s="24" t="s">
        <v>93</v>
      </c>
      <c r="C5" s="24" t="s">
        <v>94</v>
      </c>
      <c r="D5" s="24" t="s">
        <v>95</v>
      </c>
      <c r="E5" s="24" t="s">
        <v>96</v>
      </c>
      <c r="F5" s="24" t="s">
        <v>97</v>
      </c>
      <c r="G5" s="24" t="s">
        <v>98</v>
      </c>
    </row>
    <row r="6" spans="2:7">
      <c r="B6" s="13" t="s">
        <v>78</v>
      </c>
      <c r="C6" s="13" t="s">
        <v>9</v>
      </c>
      <c r="D6" s="13" t="s">
        <v>99</v>
      </c>
      <c r="E6" s="13" t="s">
        <v>100</v>
      </c>
      <c r="F6" s="13" t="s">
        <v>101</v>
      </c>
      <c r="G6" s="13" t="s">
        <v>102</v>
      </c>
    </row>
    <row r="7" spans="2:7">
      <c r="B7" s="13" t="s">
        <v>82</v>
      </c>
      <c r="C7" s="13" t="s">
        <v>23</v>
      </c>
      <c r="D7" s="13" t="s">
        <v>68</v>
      </c>
      <c r="E7" s="13" t="s">
        <v>103</v>
      </c>
      <c r="F7" s="13" t="s">
        <v>101</v>
      </c>
      <c r="G7" s="13" t="s">
        <v>102</v>
      </c>
    </row>
    <row r="8" spans="2:7">
      <c r="B8" s="13" t="s">
        <v>85</v>
      </c>
      <c r="C8" s="13" t="s">
        <v>51</v>
      </c>
      <c r="D8" s="13" t="s">
        <v>56</v>
      </c>
      <c r="E8" s="13" t="s">
        <v>100</v>
      </c>
      <c r="F8" s="13" t="s">
        <v>101</v>
      </c>
      <c r="G8" s="13" t="s">
        <v>102</v>
      </c>
    </row>
    <row r="9" spans="2:7">
      <c r="B9" s="13" t="s">
        <v>87</v>
      </c>
      <c r="C9" s="13" t="s">
        <v>39</v>
      </c>
      <c r="D9" s="13" t="s">
        <v>63</v>
      </c>
      <c r="E9" s="13" t="s">
        <v>103</v>
      </c>
      <c r="F9" s="13" t="s">
        <v>101</v>
      </c>
      <c r="G9" s="13" t="s">
        <v>102</v>
      </c>
    </row>
    <row r="10" spans="2:7">
      <c r="B10" s="13" t="s">
        <v>89</v>
      </c>
      <c r="C10" s="13" t="s">
        <v>55</v>
      </c>
      <c r="D10" s="13" t="s">
        <v>63</v>
      </c>
      <c r="E10" s="13" t="s">
        <v>103</v>
      </c>
      <c r="F10" s="13" t="s">
        <v>101</v>
      </c>
      <c r="G10" s="13" t="s">
        <v>102</v>
      </c>
    </row>
    <row r="11" spans="2:7">
      <c r="B11" s="56" t="s">
        <v>71</v>
      </c>
      <c r="C11" s="56"/>
      <c r="D11" s="56"/>
      <c r="E11" s="56"/>
      <c r="F11" s="56"/>
      <c r="G11" s="56"/>
    </row>
  </sheetData>
  <mergeCells count="2">
    <mergeCell ref="B4:G4"/>
    <mergeCell ref="B11:G11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filterMode="1"/>
  <dimension ref="A2:I36"/>
  <sheetViews>
    <sheetView zoomScaleNormal="100" workbookViewId="0">
      <selection activeCell="B1" sqref="B1:I1048576"/>
    </sheetView>
  </sheetViews>
  <sheetFormatPr defaultColWidth="11.42578125" defaultRowHeight="13.9"/>
  <cols>
    <col min="1" max="1" width="8.85546875" customWidth="1"/>
    <col min="2" max="2" width="20.28515625" customWidth="1"/>
    <col min="3" max="3" width="19.42578125" customWidth="1"/>
    <col min="4" max="4" width="17.42578125" customWidth="1"/>
    <col min="5" max="5" width="5.85546875" customWidth="1"/>
    <col min="6" max="6" width="20.140625" customWidth="1"/>
    <col min="7" max="7" width="12.28515625" customWidth="1"/>
    <col min="8" max="8" width="9.5703125" customWidth="1"/>
    <col min="9" max="9" width="12" customWidth="1"/>
    <col min="10" max="10" width="8.5703125" customWidth="1"/>
    <col min="11" max="11" width="4.42578125" customWidth="1"/>
    <col min="14" max="14" width="25.7109375" customWidth="1"/>
  </cols>
  <sheetData>
    <row r="2" spans="1:9">
      <c r="A2" s="56" t="s">
        <v>104</v>
      </c>
      <c r="B2" s="56"/>
      <c r="C2" s="56"/>
      <c r="D2" s="56"/>
      <c r="E2" s="56"/>
      <c r="F2" s="56"/>
      <c r="G2" s="56"/>
      <c r="H2" s="56"/>
    </row>
    <row r="3" spans="1:9" ht="33.6" customHeight="1">
      <c r="A3" s="57" t="s">
        <v>105</v>
      </c>
      <c r="B3" s="57" t="s">
        <v>106</v>
      </c>
      <c r="C3" s="57" t="s">
        <v>107</v>
      </c>
      <c r="D3" s="57" t="s">
        <v>108</v>
      </c>
      <c r="E3" s="57"/>
      <c r="F3" s="57" t="s">
        <v>31</v>
      </c>
      <c r="G3" s="28" t="s">
        <v>109</v>
      </c>
      <c r="H3" s="28" t="s">
        <v>110</v>
      </c>
      <c r="I3" s="28" t="s">
        <v>111</v>
      </c>
    </row>
    <row r="4" spans="1:9">
      <c r="A4" s="57"/>
      <c r="B4" s="57"/>
      <c r="C4" s="57"/>
      <c r="D4" s="28" t="s">
        <v>112</v>
      </c>
      <c r="E4" s="28" t="s">
        <v>113</v>
      </c>
      <c r="F4" s="57"/>
      <c r="G4" s="28" t="s">
        <v>114</v>
      </c>
      <c r="H4" s="28" t="s">
        <v>114</v>
      </c>
      <c r="I4" s="29" t="s">
        <v>115</v>
      </c>
    </row>
    <row r="5" spans="1:9">
      <c r="A5" s="58" t="s">
        <v>116</v>
      </c>
      <c r="B5" s="13" t="s">
        <v>117</v>
      </c>
      <c r="C5" s="13" t="s">
        <v>47</v>
      </c>
      <c r="D5" s="13" t="s">
        <v>79</v>
      </c>
      <c r="E5" s="37">
        <v>1</v>
      </c>
      <c r="F5" s="13" t="s">
        <v>118</v>
      </c>
      <c r="G5" s="21">
        <v>0</v>
      </c>
      <c r="H5" s="21">
        <v>7000</v>
      </c>
      <c r="I5" s="38">
        <f>G5/H5</f>
        <v>0</v>
      </c>
    </row>
    <row r="6" spans="1:9" ht="22.9">
      <c r="A6" s="59"/>
      <c r="B6" s="13" t="s">
        <v>119</v>
      </c>
      <c r="C6" s="13" t="s">
        <v>120</v>
      </c>
      <c r="D6" s="13" t="s">
        <v>121</v>
      </c>
      <c r="E6" s="37" t="s">
        <v>36</v>
      </c>
      <c r="F6" s="13" t="s">
        <v>122</v>
      </c>
      <c r="G6" s="21">
        <v>200</v>
      </c>
      <c r="H6" s="21">
        <v>16000</v>
      </c>
      <c r="I6" s="40">
        <f t="shared" ref="I6:I18" si="0">G6/H6</f>
        <v>1.2500000000000001E-2</v>
      </c>
    </row>
    <row r="7" spans="1:9" ht="34.15">
      <c r="A7" s="58" t="s">
        <v>123</v>
      </c>
      <c r="B7" s="13" t="s">
        <v>124</v>
      </c>
      <c r="C7" s="13" t="s">
        <v>125</v>
      </c>
      <c r="D7" s="13" t="s">
        <v>126</v>
      </c>
      <c r="E7" s="37" t="s">
        <v>127</v>
      </c>
      <c r="F7" s="13" t="s">
        <v>128</v>
      </c>
      <c r="G7" s="21">
        <v>230</v>
      </c>
      <c r="H7" s="21">
        <v>1850</v>
      </c>
      <c r="I7" s="39">
        <f t="shared" si="0"/>
        <v>0.12432432432432433</v>
      </c>
    </row>
    <row r="8" spans="1:9">
      <c r="A8" s="60"/>
      <c r="B8" s="13" t="s">
        <v>39</v>
      </c>
      <c r="C8" s="13" t="s">
        <v>125</v>
      </c>
      <c r="D8" s="13" t="s">
        <v>45</v>
      </c>
      <c r="E8" s="37">
        <v>1</v>
      </c>
      <c r="F8" s="13" t="s">
        <v>129</v>
      </c>
      <c r="G8" s="21">
        <v>200</v>
      </c>
      <c r="H8" s="21">
        <v>21420</v>
      </c>
      <c r="I8" s="40">
        <f t="shared" si="0"/>
        <v>9.3370681605975722E-3</v>
      </c>
    </row>
    <row r="9" spans="1:9" ht="22.9">
      <c r="A9" s="59"/>
      <c r="B9" s="13" t="s">
        <v>130</v>
      </c>
      <c r="C9" s="13" t="s">
        <v>131</v>
      </c>
      <c r="D9" s="13" t="s">
        <v>121</v>
      </c>
      <c r="E9" s="37" t="s">
        <v>36</v>
      </c>
      <c r="F9" s="13" t="s">
        <v>57</v>
      </c>
      <c r="G9" s="21">
        <v>0</v>
      </c>
      <c r="H9" s="21">
        <v>40000</v>
      </c>
      <c r="I9" s="38">
        <f t="shared" si="0"/>
        <v>0</v>
      </c>
    </row>
    <row r="10" spans="1:9" ht="22.9">
      <c r="A10" s="58" t="s">
        <v>132</v>
      </c>
      <c r="B10" s="13" t="s">
        <v>51</v>
      </c>
      <c r="C10" s="13" t="s">
        <v>125</v>
      </c>
      <c r="D10" s="13" t="s">
        <v>133</v>
      </c>
      <c r="E10" s="37" t="s">
        <v>36</v>
      </c>
      <c r="F10" s="13" t="s">
        <v>134</v>
      </c>
      <c r="G10" s="21">
        <v>140</v>
      </c>
      <c r="H10" s="21">
        <v>35000</v>
      </c>
      <c r="I10" s="40">
        <f t="shared" si="0"/>
        <v>4.0000000000000001E-3</v>
      </c>
    </row>
    <row r="11" spans="1:9">
      <c r="A11" s="59"/>
      <c r="B11" s="13" t="s">
        <v>23</v>
      </c>
      <c r="C11" s="13" t="s">
        <v>68</v>
      </c>
      <c r="D11" s="13" t="s">
        <v>45</v>
      </c>
      <c r="E11" s="37">
        <v>1</v>
      </c>
      <c r="F11" s="13" t="s">
        <v>57</v>
      </c>
      <c r="G11" s="21">
        <v>0</v>
      </c>
      <c r="H11" s="21">
        <v>1000</v>
      </c>
      <c r="I11" s="38">
        <f t="shared" si="0"/>
        <v>0</v>
      </c>
    </row>
    <row r="12" spans="1:9">
      <c r="A12" s="61" t="s">
        <v>135</v>
      </c>
      <c r="B12" s="13" t="s">
        <v>136</v>
      </c>
      <c r="C12" s="13" t="s">
        <v>137</v>
      </c>
      <c r="D12" s="13" t="s">
        <v>45</v>
      </c>
      <c r="E12" s="37">
        <v>1</v>
      </c>
      <c r="F12" s="13" t="s">
        <v>57</v>
      </c>
      <c r="G12" s="21">
        <v>0</v>
      </c>
      <c r="H12" s="21">
        <v>1850</v>
      </c>
      <c r="I12" s="38">
        <f t="shared" si="0"/>
        <v>0</v>
      </c>
    </row>
    <row r="13" spans="1:9">
      <c r="A13" s="62"/>
      <c r="B13" s="13" t="s">
        <v>138</v>
      </c>
      <c r="C13" s="13" t="s">
        <v>139</v>
      </c>
      <c r="D13" s="13" t="s">
        <v>79</v>
      </c>
      <c r="E13" s="37">
        <v>1</v>
      </c>
      <c r="F13" s="13" t="s">
        <v>129</v>
      </c>
      <c r="G13" s="21">
        <v>96</v>
      </c>
      <c r="H13" s="21">
        <v>5600</v>
      </c>
      <c r="I13" s="38">
        <f t="shared" si="0"/>
        <v>1.7142857142857144E-2</v>
      </c>
    </row>
    <row r="14" spans="1:9">
      <c r="A14" s="62"/>
      <c r="B14" s="13" t="s">
        <v>140</v>
      </c>
      <c r="C14" s="13" t="s">
        <v>141</v>
      </c>
      <c r="D14" s="13" t="s">
        <v>45</v>
      </c>
      <c r="E14" s="37">
        <v>1</v>
      </c>
      <c r="F14" s="13" t="s">
        <v>129</v>
      </c>
      <c r="G14" s="21">
        <v>208</v>
      </c>
      <c r="H14" s="21">
        <v>2500</v>
      </c>
      <c r="I14" s="39">
        <f t="shared" si="0"/>
        <v>8.3199999999999996E-2</v>
      </c>
    </row>
    <row r="15" spans="1:9">
      <c r="A15" s="62"/>
      <c r="B15" s="13" t="s">
        <v>142</v>
      </c>
      <c r="C15" s="13" t="s">
        <v>47</v>
      </c>
      <c r="D15" s="13" t="s">
        <v>45</v>
      </c>
      <c r="E15" s="37">
        <v>1</v>
      </c>
      <c r="F15" s="13" t="s">
        <v>57</v>
      </c>
      <c r="G15" s="21">
        <v>0</v>
      </c>
      <c r="H15" s="21">
        <v>16000</v>
      </c>
      <c r="I15" s="38">
        <f t="shared" si="0"/>
        <v>0</v>
      </c>
    </row>
    <row r="16" spans="1:9">
      <c r="A16" s="62"/>
      <c r="B16" s="36" t="s">
        <v>143</v>
      </c>
      <c r="C16" s="13" t="s">
        <v>144</v>
      </c>
      <c r="D16" s="13" t="s">
        <v>79</v>
      </c>
      <c r="E16" s="37">
        <v>1</v>
      </c>
      <c r="F16" s="13" t="s">
        <v>129</v>
      </c>
      <c r="G16" s="21">
        <v>11</v>
      </c>
      <c r="H16" s="21">
        <v>433</v>
      </c>
      <c r="I16" s="39">
        <f t="shared" si="0"/>
        <v>2.5404157043879907E-2</v>
      </c>
    </row>
    <row r="17" spans="1:9">
      <c r="A17" s="63"/>
      <c r="B17" s="13" t="s">
        <v>145</v>
      </c>
      <c r="C17" s="13" t="s">
        <v>47</v>
      </c>
      <c r="D17" s="13" t="s">
        <v>45</v>
      </c>
      <c r="E17" s="37">
        <v>1</v>
      </c>
      <c r="F17" s="13" t="s">
        <v>57</v>
      </c>
      <c r="G17" s="21">
        <v>0</v>
      </c>
      <c r="H17" s="21">
        <v>11000</v>
      </c>
      <c r="I17" s="38">
        <f t="shared" si="0"/>
        <v>0</v>
      </c>
    </row>
    <row r="18" spans="1:9">
      <c r="A18" s="27" t="s">
        <v>146</v>
      </c>
      <c r="B18" s="13" t="s">
        <v>147</v>
      </c>
      <c r="C18" s="13" t="s">
        <v>44</v>
      </c>
      <c r="D18" s="13" t="s">
        <v>45</v>
      </c>
      <c r="E18" s="37">
        <v>1</v>
      </c>
      <c r="F18" s="13" t="s">
        <v>129</v>
      </c>
      <c r="G18" s="21">
        <v>100</v>
      </c>
      <c r="H18" s="21">
        <v>4167</v>
      </c>
      <c r="I18" s="38">
        <f t="shared" si="0"/>
        <v>2.3998080153587713E-2</v>
      </c>
    </row>
    <row r="19" spans="1:9">
      <c r="A19" s="56" t="s">
        <v>71</v>
      </c>
      <c r="B19" s="56"/>
      <c r="C19" s="56"/>
      <c r="D19" s="56"/>
      <c r="E19" s="56"/>
      <c r="F19" s="56"/>
      <c r="G19" s="56"/>
      <c r="H19" s="56"/>
    </row>
    <row r="23" spans="1:9" ht="14.45">
      <c r="B23" s="34" t="s">
        <v>148</v>
      </c>
      <c r="C23" s="34" t="s">
        <v>149</v>
      </c>
      <c r="D23" s="34" t="s">
        <v>150</v>
      </c>
    </row>
    <row r="24" spans="1:9" ht="14.45" hidden="1">
      <c r="B24" s="35" t="s">
        <v>151</v>
      </c>
      <c r="C24" s="35" t="s">
        <v>116</v>
      </c>
      <c r="D24" s="35" t="s">
        <v>152</v>
      </c>
    </row>
    <row r="25" spans="1:9" ht="14.45" hidden="1">
      <c r="B25" s="35" t="s">
        <v>153</v>
      </c>
      <c r="C25" s="35" t="s">
        <v>123</v>
      </c>
      <c r="D25" s="35" t="s">
        <v>154</v>
      </c>
    </row>
    <row r="26" spans="1:9" ht="14.45" hidden="1">
      <c r="B26" s="35" t="s">
        <v>155</v>
      </c>
      <c r="C26" s="35" t="s">
        <v>123</v>
      </c>
      <c r="D26" s="35" t="s">
        <v>156</v>
      </c>
    </row>
    <row r="27" spans="1:9" ht="14.45" hidden="1">
      <c r="B27" s="35" t="s">
        <v>157</v>
      </c>
      <c r="C27" s="35" t="s">
        <v>123</v>
      </c>
      <c r="D27" s="35" t="s">
        <v>158</v>
      </c>
    </row>
    <row r="28" spans="1:9" ht="14.45" hidden="1">
      <c r="B28" s="35" t="s">
        <v>159</v>
      </c>
      <c r="C28" s="35" t="s">
        <v>132</v>
      </c>
      <c r="D28" s="35" t="s">
        <v>160</v>
      </c>
    </row>
    <row r="29" spans="1:9" ht="14.45" hidden="1">
      <c r="B29" s="35" t="s">
        <v>161</v>
      </c>
      <c r="C29" s="35" t="s">
        <v>132</v>
      </c>
      <c r="D29" s="35" t="s">
        <v>162</v>
      </c>
    </row>
    <row r="30" spans="1:9" ht="14.45" hidden="1">
      <c r="B30" s="35" t="s">
        <v>163</v>
      </c>
      <c r="C30" s="35" t="s">
        <v>135</v>
      </c>
      <c r="D30" s="35" t="s">
        <v>164</v>
      </c>
    </row>
    <row r="31" spans="1:9" ht="14.45" hidden="1">
      <c r="B31" s="35" t="s">
        <v>165</v>
      </c>
      <c r="C31" s="35" t="s">
        <v>135</v>
      </c>
      <c r="D31" s="35" t="s">
        <v>164</v>
      </c>
    </row>
    <row r="32" spans="1:9" ht="14.45" hidden="1">
      <c r="B32" s="35" t="s">
        <v>166</v>
      </c>
      <c r="C32" s="35" t="s">
        <v>135</v>
      </c>
      <c r="D32" s="35" t="s">
        <v>167</v>
      </c>
    </row>
    <row r="33" spans="2:4" ht="14.45" hidden="1">
      <c r="B33" s="35" t="s">
        <v>168</v>
      </c>
      <c r="C33" s="35" t="s">
        <v>135</v>
      </c>
      <c r="D33" s="35" t="s">
        <v>169</v>
      </c>
    </row>
    <row r="34" spans="2:4" ht="14.45" hidden="1">
      <c r="B34" s="35" t="s">
        <v>170</v>
      </c>
      <c r="C34" s="35" t="s">
        <v>135</v>
      </c>
      <c r="D34" s="35" t="s">
        <v>171</v>
      </c>
    </row>
    <row r="35" spans="2:4" ht="14.45" hidden="1">
      <c r="B35" s="35" t="s">
        <v>172</v>
      </c>
      <c r="C35" s="35" t="s">
        <v>135</v>
      </c>
      <c r="D35" s="35" t="s">
        <v>173</v>
      </c>
    </row>
    <row r="36" spans="2:4" ht="14.45">
      <c r="B36" s="35" t="s">
        <v>174</v>
      </c>
      <c r="C36" s="35" t="s">
        <v>146</v>
      </c>
      <c r="D36" s="35" t="s">
        <v>152</v>
      </c>
    </row>
  </sheetData>
  <autoFilter ref="B23:D36" xr:uid="{00000000-0001-0000-0600-000000000000}">
    <filterColumn colId="1">
      <filters>
        <filter val="10Qg-30"/>
      </filters>
    </filterColumn>
  </autoFilter>
  <mergeCells count="11">
    <mergeCell ref="A3:A4"/>
    <mergeCell ref="D3:E3"/>
    <mergeCell ref="F3:F4"/>
    <mergeCell ref="A2:H2"/>
    <mergeCell ref="A19:H19"/>
    <mergeCell ref="B3:B4"/>
    <mergeCell ref="C3:C4"/>
    <mergeCell ref="A5:A6"/>
    <mergeCell ref="A7:A9"/>
    <mergeCell ref="A10:A11"/>
    <mergeCell ref="A12:A17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M18"/>
  <sheetViews>
    <sheetView topLeftCell="G1" zoomScaleNormal="100" workbookViewId="0">
      <selection activeCell="P8" sqref="P8"/>
    </sheetView>
  </sheetViews>
  <sheetFormatPr defaultColWidth="11.42578125" defaultRowHeight="13.9"/>
  <cols>
    <col min="1" max="1" width="8.85546875" customWidth="1"/>
    <col min="2" max="2" width="11" customWidth="1"/>
    <col min="3" max="3" width="24" customWidth="1"/>
    <col min="4" max="4" width="16.140625" customWidth="1"/>
    <col min="5" max="6" width="12.7109375" customWidth="1"/>
    <col min="7" max="7" width="11.85546875" customWidth="1"/>
    <col min="8" max="8" width="4.42578125" customWidth="1"/>
    <col min="9" max="9" width="25.5703125" bestFit="1" customWidth="1"/>
    <col min="11" max="11" width="11.42578125" customWidth="1"/>
    <col min="13" max="13" width="8.5703125" customWidth="1"/>
    <col min="14" max="14" width="6" customWidth="1"/>
  </cols>
  <sheetData>
    <row r="2" spans="2:13" ht="14.45" thickBot="1">
      <c r="B2" s="67" t="s">
        <v>175</v>
      </c>
      <c r="C2" s="68"/>
      <c r="D2" s="68"/>
      <c r="E2" s="68"/>
      <c r="F2" s="68"/>
      <c r="G2" s="68"/>
    </row>
    <row r="3" spans="2:13" ht="28.5" customHeight="1">
      <c r="B3" s="64" t="s">
        <v>176</v>
      </c>
      <c r="C3" s="64" t="s">
        <v>106</v>
      </c>
      <c r="D3" s="64" t="s">
        <v>107</v>
      </c>
      <c r="E3" s="25" t="s">
        <v>177</v>
      </c>
      <c r="F3" s="25" t="s">
        <v>178</v>
      </c>
      <c r="G3" s="25" t="s">
        <v>110</v>
      </c>
      <c r="I3" s="64" t="s">
        <v>106</v>
      </c>
      <c r="J3" s="25" t="s">
        <v>177</v>
      </c>
      <c r="K3" s="25" t="s">
        <v>178</v>
      </c>
      <c r="L3" s="25" t="s">
        <v>110</v>
      </c>
      <c r="M3" s="64" t="s">
        <v>179</v>
      </c>
    </row>
    <row r="4" spans="2:13" ht="15.75" customHeight="1" thickBot="1">
      <c r="B4" s="65"/>
      <c r="C4" s="65"/>
      <c r="D4" s="65"/>
      <c r="E4" s="26" t="s">
        <v>114</v>
      </c>
      <c r="F4" s="26" t="s">
        <v>114</v>
      </c>
      <c r="G4" s="26" t="s">
        <v>114</v>
      </c>
      <c r="I4" s="65"/>
      <c r="J4" s="26" t="s">
        <v>114</v>
      </c>
      <c r="K4" s="26" t="s">
        <v>114</v>
      </c>
      <c r="L4" s="26" t="s">
        <v>114</v>
      </c>
      <c r="M4" s="65"/>
    </row>
    <row r="5" spans="2:13">
      <c r="B5" s="58" t="s">
        <v>116</v>
      </c>
      <c r="C5" s="13" t="s">
        <v>117</v>
      </c>
      <c r="D5" s="13" t="s">
        <v>47</v>
      </c>
      <c r="E5" s="3">
        <v>6700</v>
      </c>
      <c r="F5" s="3">
        <v>8000</v>
      </c>
      <c r="G5" s="21">
        <v>7000</v>
      </c>
      <c r="I5" s="13" t="s">
        <v>117</v>
      </c>
      <c r="J5" s="3">
        <v>6700</v>
      </c>
      <c r="K5" s="3">
        <v>8000</v>
      </c>
      <c r="L5" s="21">
        <v>7000</v>
      </c>
      <c r="M5" s="41">
        <f>K5/J5*100-100</f>
        <v>19.402985074626855</v>
      </c>
    </row>
    <row r="6" spans="2:13">
      <c r="B6" s="59"/>
      <c r="C6" s="13" t="s">
        <v>180</v>
      </c>
      <c r="D6" s="13" t="s">
        <v>120</v>
      </c>
      <c r="E6" s="3">
        <v>16000</v>
      </c>
      <c r="F6" s="3">
        <v>19000</v>
      </c>
      <c r="G6" s="21">
        <v>16000</v>
      </c>
      <c r="I6" s="13" t="s">
        <v>180</v>
      </c>
      <c r="J6" s="3">
        <v>16000</v>
      </c>
      <c r="K6" s="3">
        <v>19000</v>
      </c>
      <c r="L6" s="21">
        <v>16000</v>
      </c>
      <c r="M6" s="41">
        <f t="shared" ref="M6:M12" si="0">K6/J6*100-100</f>
        <v>18.75</v>
      </c>
    </row>
    <row r="7" spans="2:13">
      <c r="B7" s="58" t="s">
        <v>123</v>
      </c>
      <c r="C7" s="13" t="s">
        <v>124</v>
      </c>
      <c r="D7" s="13" t="s">
        <v>125</v>
      </c>
      <c r="E7" s="2">
        <v>900</v>
      </c>
      <c r="F7" s="2">
        <v>1750</v>
      </c>
      <c r="G7" s="21">
        <v>1850</v>
      </c>
      <c r="I7" s="13" t="s">
        <v>124</v>
      </c>
      <c r="J7" s="2">
        <v>900</v>
      </c>
      <c r="K7" s="2">
        <v>1750</v>
      </c>
      <c r="L7" s="21">
        <v>1850</v>
      </c>
      <c r="M7" s="42">
        <f t="shared" si="0"/>
        <v>94.444444444444429</v>
      </c>
    </row>
    <row r="8" spans="2:13">
      <c r="B8" s="60"/>
      <c r="C8" s="13" t="s">
        <v>39</v>
      </c>
      <c r="D8" s="13" t="s">
        <v>125</v>
      </c>
      <c r="E8" s="4">
        <v>6720</v>
      </c>
      <c r="F8" s="4">
        <v>19200</v>
      </c>
      <c r="G8" s="21">
        <v>21420</v>
      </c>
      <c r="I8" s="13" t="s">
        <v>39</v>
      </c>
      <c r="J8" s="4">
        <v>6720</v>
      </c>
      <c r="K8" s="4">
        <v>19200</v>
      </c>
      <c r="L8" s="21">
        <v>21420</v>
      </c>
      <c r="M8" s="42">
        <f t="shared" si="0"/>
        <v>185.71428571428572</v>
      </c>
    </row>
    <row r="9" spans="2:13">
      <c r="B9" s="59"/>
      <c r="C9" s="13" t="s">
        <v>130</v>
      </c>
      <c r="D9" s="13" t="s">
        <v>131</v>
      </c>
      <c r="E9" s="3">
        <v>32000</v>
      </c>
      <c r="F9" s="3">
        <v>38000</v>
      </c>
      <c r="G9" s="21">
        <v>40000</v>
      </c>
      <c r="I9" s="13" t="s">
        <v>130</v>
      </c>
      <c r="J9" s="3">
        <v>32000</v>
      </c>
      <c r="K9" s="3">
        <v>38000</v>
      </c>
      <c r="L9" s="21">
        <v>40000</v>
      </c>
      <c r="M9" s="41">
        <f t="shared" si="0"/>
        <v>18.75</v>
      </c>
    </row>
    <row r="10" spans="2:13">
      <c r="B10" s="58" t="s">
        <v>132</v>
      </c>
      <c r="C10" s="13" t="s">
        <v>51</v>
      </c>
      <c r="D10" s="13" t="s">
        <v>125</v>
      </c>
      <c r="E10" s="3">
        <v>8000</v>
      </c>
      <c r="F10" s="3">
        <v>30000</v>
      </c>
      <c r="G10" s="21">
        <v>35000</v>
      </c>
      <c r="I10" s="13" t="s">
        <v>51</v>
      </c>
      <c r="J10" s="3">
        <v>8000</v>
      </c>
      <c r="K10" s="3">
        <v>30000</v>
      </c>
      <c r="L10" s="21">
        <v>35000</v>
      </c>
      <c r="M10" s="43">
        <f t="shared" si="0"/>
        <v>275</v>
      </c>
    </row>
    <row r="11" spans="2:13">
      <c r="B11" s="59"/>
      <c r="C11" s="13" t="s">
        <v>23</v>
      </c>
      <c r="D11" s="13" t="s">
        <v>68</v>
      </c>
      <c r="E11" s="3">
        <v>775</v>
      </c>
      <c r="F11" s="21">
        <v>2250</v>
      </c>
      <c r="G11" s="21">
        <v>1000</v>
      </c>
      <c r="I11" s="13" t="s">
        <v>23</v>
      </c>
      <c r="J11" s="3">
        <v>775</v>
      </c>
      <c r="K11" s="21">
        <v>2250</v>
      </c>
      <c r="L11" s="21">
        <v>1000</v>
      </c>
      <c r="M11" s="43">
        <f t="shared" si="0"/>
        <v>190.32258064516128</v>
      </c>
    </row>
    <row r="12" spans="2:13">
      <c r="B12" s="66" t="s">
        <v>135</v>
      </c>
      <c r="C12" s="13" t="s">
        <v>136</v>
      </c>
      <c r="D12" s="13" t="s">
        <v>137</v>
      </c>
      <c r="E12" s="3">
        <v>1300</v>
      </c>
      <c r="F12" s="21">
        <v>2000</v>
      </c>
      <c r="G12" s="21">
        <v>1850</v>
      </c>
      <c r="I12" s="13" t="s">
        <v>136</v>
      </c>
      <c r="J12" s="3">
        <v>1300</v>
      </c>
      <c r="K12" s="21">
        <v>2000</v>
      </c>
      <c r="L12" s="21">
        <v>1850</v>
      </c>
      <c r="M12" s="42">
        <f t="shared" si="0"/>
        <v>53.846153846153868</v>
      </c>
    </row>
    <row r="13" spans="2:13">
      <c r="B13" s="66"/>
      <c r="C13" s="13" t="s">
        <v>138</v>
      </c>
      <c r="D13" s="13" t="s">
        <v>139</v>
      </c>
      <c r="E13" s="4">
        <v>3000</v>
      </c>
      <c r="F13" s="4">
        <v>4800</v>
      </c>
      <c r="G13" s="21">
        <v>5600</v>
      </c>
      <c r="I13" s="13" t="s">
        <v>138</v>
      </c>
      <c r="J13" s="4">
        <v>3000</v>
      </c>
      <c r="K13" s="4">
        <v>4800</v>
      </c>
      <c r="L13" s="21">
        <v>5600</v>
      </c>
      <c r="M13" s="42">
        <f t="shared" ref="M13:M17" si="1">K13/J13*100-100</f>
        <v>60</v>
      </c>
    </row>
    <row r="14" spans="2:13">
      <c r="B14" s="66"/>
      <c r="C14" s="13" t="s">
        <v>140</v>
      </c>
      <c r="D14" s="13" t="s">
        <v>141</v>
      </c>
      <c r="E14" s="3">
        <v>833</v>
      </c>
      <c r="F14" s="3">
        <v>4167</v>
      </c>
      <c r="G14" s="21">
        <v>2500</v>
      </c>
      <c r="I14" s="13" t="s">
        <v>140</v>
      </c>
      <c r="J14" s="3">
        <v>833</v>
      </c>
      <c r="K14" s="3">
        <v>4167</v>
      </c>
      <c r="L14" s="21">
        <v>2500</v>
      </c>
      <c r="M14" s="43">
        <f t="shared" si="1"/>
        <v>400.24009603841534</v>
      </c>
    </row>
    <row r="15" spans="2:13">
      <c r="B15" s="66"/>
      <c r="C15" s="13" t="s">
        <v>142</v>
      </c>
      <c r="D15" s="13" t="s">
        <v>47</v>
      </c>
      <c r="E15" s="3">
        <v>3175</v>
      </c>
      <c r="F15" s="3">
        <v>3855</v>
      </c>
      <c r="G15" s="21">
        <v>16000</v>
      </c>
      <c r="I15" s="13" t="s">
        <v>142</v>
      </c>
      <c r="J15" s="3">
        <v>3175</v>
      </c>
      <c r="K15" s="3">
        <v>3855</v>
      </c>
      <c r="L15" s="21">
        <v>16000</v>
      </c>
      <c r="M15" s="42">
        <f t="shared" si="1"/>
        <v>21.417322834645674</v>
      </c>
    </row>
    <row r="16" spans="2:13">
      <c r="B16" s="66"/>
      <c r="C16" s="36" t="s">
        <v>143</v>
      </c>
      <c r="D16" s="13" t="s">
        <v>144</v>
      </c>
      <c r="E16" s="3">
        <v>350</v>
      </c>
      <c r="F16" s="21">
        <v>500</v>
      </c>
      <c r="G16" s="21">
        <v>433</v>
      </c>
      <c r="I16" s="36" t="s">
        <v>143</v>
      </c>
      <c r="J16" s="3">
        <v>350</v>
      </c>
      <c r="K16" s="21">
        <v>500</v>
      </c>
      <c r="L16" s="21">
        <v>433</v>
      </c>
      <c r="M16" s="42">
        <f t="shared" si="1"/>
        <v>42.857142857142861</v>
      </c>
    </row>
    <row r="17" spans="2:13">
      <c r="B17" s="66"/>
      <c r="C17" s="13" t="s">
        <v>145</v>
      </c>
      <c r="D17" s="13" t="s">
        <v>47</v>
      </c>
      <c r="E17" s="3">
        <v>10000</v>
      </c>
      <c r="F17" s="21">
        <v>12000</v>
      </c>
      <c r="G17" s="21">
        <v>11000</v>
      </c>
      <c r="I17" s="13" t="s">
        <v>145</v>
      </c>
      <c r="J17" s="3">
        <v>10000</v>
      </c>
      <c r="K17" s="21">
        <v>12000</v>
      </c>
      <c r="L17" s="21">
        <v>11000</v>
      </c>
      <c r="M17" s="42">
        <f t="shared" si="1"/>
        <v>20</v>
      </c>
    </row>
    <row r="18" spans="2:13">
      <c r="B18" s="27" t="s">
        <v>146</v>
      </c>
      <c r="C18" s="13" t="s">
        <v>147</v>
      </c>
      <c r="D18" s="13" t="s">
        <v>44</v>
      </c>
      <c r="E18" s="3">
        <v>80000</v>
      </c>
      <c r="F18" s="21">
        <v>200000</v>
      </c>
      <c r="G18" s="21">
        <v>4167</v>
      </c>
      <c r="I18" s="13" t="s">
        <v>147</v>
      </c>
      <c r="J18" s="3">
        <v>80000</v>
      </c>
      <c r="K18" s="21">
        <v>200000</v>
      </c>
      <c r="L18" s="21">
        <v>4167</v>
      </c>
      <c r="M18" s="42">
        <f t="shared" ref="M18" si="2">K18/J18*100-100</f>
        <v>150</v>
      </c>
    </row>
  </sheetData>
  <mergeCells count="10">
    <mergeCell ref="B5:B6"/>
    <mergeCell ref="B7:B9"/>
    <mergeCell ref="B10:B11"/>
    <mergeCell ref="B12:B17"/>
    <mergeCell ref="B2:G2"/>
    <mergeCell ref="M3:M4"/>
    <mergeCell ref="I3:I4"/>
    <mergeCell ref="B3:B4"/>
    <mergeCell ref="C3:C4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I44"/>
  <sheetViews>
    <sheetView topLeftCell="A26" zoomScaleNormal="100" workbookViewId="0">
      <selection activeCell="B46" sqref="B46"/>
    </sheetView>
  </sheetViews>
  <sheetFormatPr defaultColWidth="11.42578125" defaultRowHeight="13.9"/>
  <cols>
    <col min="1" max="1" width="21.7109375" customWidth="1"/>
    <col min="2" max="6" width="12" bestFit="1" customWidth="1"/>
    <col min="9" max="9" width="12.140625" bestFit="1" customWidth="1"/>
  </cols>
  <sheetData>
    <row r="2" spans="1:9">
      <c r="A2" s="14" t="s">
        <v>181</v>
      </c>
      <c r="B2" s="12">
        <v>2019</v>
      </c>
      <c r="C2" s="12">
        <v>2020</v>
      </c>
      <c r="D2" s="12">
        <v>2021</v>
      </c>
      <c r="E2" s="12">
        <v>2022</v>
      </c>
      <c r="F2" s="12">
        <v>2023</v>
      </c>
      <c r="G2" s="12" t="s">
        <v>182</v>
      </c>
      <c r="H2" s="12" t="s">
        <v>183</v>
      </c>
    </row>
    <row r="3" spans="1:9">
      <c r="A3" s="32" t="s">
        <v>51</v>
      </c>
      <c r="B3" s="6">
        <v>6578</v>
      </c>
      <c r="C3" s="6">
        <v>8083</v>
      </c>
      <c r="D3" s="6">
        <v>7795</v>
      </c>
      <c r="E3" s="6">
        <v>8802</v>
      </c>
      <c r="F3" s="6">
        <v>11985</v>
      </c>
      <c r="G3" s="6">
        <v>8649</v>
      </c>
      <c r="H3" s="6">
        <f>(+B3+C3+D3+E3+F3)/5</f>
        <v>8648.6</v>
      </c>
      <c r="I3" s="22"/>
    </row>
    <row r="4" spans="1:9">
      <c r="A4" s="33" t="s">
        <v>39</v>
      </c>
      <c r="B4" s="6">
        <v>17514</v>
      </c>
      <c r="C4" s="6">
        <v>16480</v>
      </c>
      <c r="D4" s="6">
        <v>18038</v>
      </c>
      <c r="E4" s="6">
        <v>25288</v>
      </c>
      <c r="F4" s="6">
        <v>30819</v>
      </c>
      <c r="G4" s="6">
        <v>21628</v>
      </c>
      <c r="H4" s="6">
        <f t="shared" ref="H4:H16" si="0">(+B4+C4+D4+E4+F4)/5</f>
        <v>21627.8</v>
      </c>
      <c r="I4" s="22"/>
    </row>
    <row r="5" spans="1:9">
      <c r="A5" s="33" t="s">
        <v>124</v>
      </c>
      <c r="B5" s="6">
        <v>4614</v>
      </c>
      <c r="C5" s="6">
        <v>4523</v>
      </c>
      <c r="D5" s="6">
        <v>5267</v>
      </c>
      <c r="E5" s="6">
        <v>6464</v>
      </c>
      <c r="F5" s="6">
        <v>7774</v>
      </c>
      <c r="G5" s="6">
        <v>5728</v>
      </c>
      <c r="H5" s="6">
        <f t="shared" si="0"/>
        <v>5728.4</v>
      </c>
      <c r="I5" s="22"/>
    </row>
    <row r="6" spans="1:9">
      <c r="A6" s="33" t="s">
        <v>147</v>
      </c>
      <c r="B6" s="6">
        <v>1967</v>
      </c>
      <c r="C6" s="6">
        <v>2901</v>
      </c>
      <c r="D6" s="6">
        <v>3632</v>
      </c>
      <c r="E6" s="6">
        <v>3461</v>
      </c>
      <c r="F6" s="6">
        <v>3647</v>
      </c>
      <c r="G6" s="6">
        <v>3122</v>
      </c>
      <c r="H6" s="6">
        <f t="shared" si="0"/>
        <v>3121.6</v>
      </c>
      <c r="I6" s="22"/>
    </row>
    <row r="7" spans="1:9">
      <c r="A7" s="33" t="s">
        <v>184</v>
      </c>
      <c r="B7" s="6">
        <v>2246</v>
      </c>
      <c r="C7" s="6">
        <v>1657</v>
      </c>
      <c r="D7" s="6">
        <v>2170</v>
      </c>
      <c r="E7" s="6">
        <v>3032</v>
      </c>
      <c r="F7" s="6">
        <v>3112</v>
      </c>
      <c r="G7" s="6">
        <v>2443</v>
      </c>
      <c r="H7" s="6">
        <f t="shared" si="0"/>
        <v>2443.4</v>
      </c>
      <c r="I7" s="22"/>
    </row>
    <row r="8" spans="1:9">
      <c r="A8" s="33" t="s">
        <v>138</v>
      </c>
      <c r="B8" s="6">
        <v>5484</v>
      </c>
      <c r="C8" s="6">
        <v>6047</v>
      </c>
      <c r="D8" s="6">
        <v>6114</v>
      </c>
      <c r="E8" s="6">
        <v>11775</v>
      </c>
      <c r="F8" s="6">
        <v>11590</v>
      </c>
      <c r="G8" s="6">
        <v>8202</v>
      </c>
      <c r="H8" s="6">
        <f t="shared" si="0"/>
        <v>8202</v>
      </c>
      <c r="I8" s="22"/>
    </row>
    <row r="9" spans="1:9">
      <c r="A9" s="33" t="s">
        <v>185</v>
      </c>
      <c r="B9" s="6">
        <v>1157</v>
      </c>
      <c r="C9" s="6">
        <v>1247</v>
      </c>
      <c r="D9" s="6">
        <v>1567</v>
      </c>
      <c r="E9" s="6">
        <v>2072</v>
      </c>
      <c r="F9" s="6">
        <v>2078</v>
      </c>
      <c r="G9" s="6">
        <v>1624</v>
      </c>
      <c r="H9" s="6">
        <f t="shared" si="0"/>
        <v>1624.2</v>
      </c>
      <c r="I9" s="22"/>
    </row>
    <row r="10" spans="1:9">
      <c r="A10" s="33" t="s">
        <v>23</v>
      </c>
      <c r="B10" s="6">
        <v>1533</v>
      </c>
      <c r="C10" s="6">
        <v>1288</v>
      </c>
      <c r="D10" s="6">
        <v>1241</v>
      </c>
      <c r="E10" s="6">
        <v>2593</v>
      </c>
      <c r="F10" s="6">
        <v>2953</v>
      </c>
      <c r="G10" s="6">
        <v>1922</v>
      </c>
      <c r="H10" s="6">
        <f t="shared" si="0"/>
        <v>1921.6</v>
      </c>
      <c r="I10" s="22"/>
    </row>
    <row r="11" spans="1:9">
      <c r="A11" s="32" t="s">
        <v>142</v>
      </c>
      <c r="B11" s="6">
        <v>6411</v>
      </c>
      <c r="C11" s="6">
        <v>6629</v>
      </c>
      <c r="D11" s="6">
        <v>8407</v>
      </c>
      <c r="E11" s="6">
        <v>9786</v>
      </c>
      <c r="F11" s="6">
        <v>11087</v>
      </c>
      <c r="G11" s="6">
        <v>8464</v>
      </c>
      <c r="H11" s="6">
        <f t="shared" si="0"/>
        <v>8464</v>
      </c>
      <c r="I11" s="22"/>
    </row>
    <row r="12" spans="1:9">
      <c r="A12" s="32" t="s">
        <v>186</v>
      </c>
      <c r="B12" s="6">
        <v>311</v>
      </c>
      <c r="C12" s="6">
        <v>308</v>
      </c>
      <c r="D12" s="6">
        <v>363</v>
      </c>
      <c r="E12" s="6">
        <v>489</v>
      </c>
      <c r="F12" s="6">
        <v>549</v>
      </c>
      <c r="G12" s="6">
        <v>404</v>
      </c>
      <c r="H12" s="6">
        <f t="shared" si="0"/>
        <v>404</v>
      </c>
      <c r="I12" s="22"/>
    </row>
    <row r="13" spans="1:9">
      <c r="A13" s="32" t="s">
        <v>117</v>
      </c>
      <c r="B13" s="6">
        <v>4384</v>
      </c>
      <c r="C13" s="6">
        <v>4667</v>
      </c>
      <c r="D13" s="6">
        <v>6470</v>
      </c>
      <c r="E13" s="6">
        <v>8027</v>
      </c>
      <c r="F13" s="6">
        <v>7834</v>
      </c>
      <c r="G13" s="6">
        <v>6277</v>
      </c>
      <c r="H13" s="6">
        <f t="shared" si="0"/>
        <v>6276.4</v>
      </c>
      <c r="I13" s="22"/>
    </row>
    <row r="14" spans="1:9">
      <c r="A14" s="33" t="s">
        <v>119</v>
      </c>
      <c r="B14" s="6">
        <v>9334</v>
      </c>
      <c r="C14" s="6">
        <v>9992</v>
      </c>
      <c r="D14" s="6">
        <v>11579</v>
      </c>
      <c r="E14" s="6">
        <v>13955</v>
      </c>
      <c r="F14" s="6">
        <v>16578</v>
      </c>
      <c r="G14" s="6">
        <v>12288</v>
      </c>
      <c r="H14" s="6">
        <f t="shared" si="0"/>
        <v>12287.6</v>
      </c>
      <c r="I14" s="22"/>
    </row>
    <row r="15" spans="1:9">
      <c r="A15" s="32" t="s">
        <v>187</v>
      </c>
      <c r="B15" s="6">
        <v>5174</v>
      </c>
      <c r="C15" s="6">
        <v>5481</v>
      </c>
      <c r="D15" s="6">
        <v>7564</v>
      </c>
      <c r="E15" s="6">
        <v>8609</v>
      </c>
      <c r="F15" s="6">
        <v>9687</v>
      </c>
      <c r="G15" s="6">
        <v>7303</v>
      </c>
      <c r="H15" s="6">
        <f t="shared" si="0"/>
        <v>7303</v>
      </c>
      <c r="I15" s="22"/>
    </row>
    <row r="16" spans="1:9">
      <c r="A16" s="32" t="s">
        <v>188</v>
      </c>
      <c r="B16" s="6">
        <v>10017</v>
      </c>
      <c r="C16" s="6">
        <v>12187</v>
      </c>
      <c r="D16" s="6">
        <v>12000</v>
      </c>
      <c r="E16" s="6">
        <v>38900</v>
      </c>
      <c r="F16" s="6">
        <v>30000</v>
      </c>
      <c r="G16" s="6">
        <v>20621</v>
      </c>
      <c r="H16" s="6">
        <f t="shared" si="0"/>
        <v>20620.8</v>
      </c>
      <c r="I16" s="22"/>
    </row>
    <row r="17" spans="1:8" ht="16.149999999999999" customHeight="1">
      <c r="A17" s="8"/>
      <c r="B17" s="8"/>
      <c r="C17" s="8"/>
      <c r="D17" s="8"/>
      <c r="E17" s="8"/>
      <c r="F17" s="8"/>
      <c r="G17" s="8"/>
      <c r="H17" s="8"/>
    </row>
    <row r="18" spans="1:8">
      <c r="A18" s="8"/>
      <c r="B18" s="8"/>
      <c r="C18" s="8"/>
      <c r="D18" s="8"/>
      <c r="E18" s="8"/>
      <c r="F18" s="8"/>
      <c r="G18" s="8"/>
      <c r="H18" s="8"/>
    </row>
    <row r="19" spans="1:8">
      <c r="A19" s="15"/>
      <c r="B19" s="8"/>
      <c r="C19" s="8"/>
      <c r="D19" s="8"/>
      <c r="E19" s="8"/>
      <c r="F19" s="8"/>
      <c r="G19" s="8"/>
      <c r="H19" s="8"/>
    </row>
    <row r="20" spans="1:8" ht="14.45" thickBot="1">
      <c r="A20" s="8"/>
      <c r="B20" s="8"/>
      <c r="C20" s="8"/>
      <c r="D20" s="8"/>
      <c r="E20" s="8"/>
      <c r="F20" s="8"/>
      <c r="G20" s="8"/>
      <c r="H20" s="8"/>
    </row>
    <row r="21" spans="1:8">
      <c r="A21" s="19" t="s">
        <v>189</v>
      </c>
      <c r="B21" s="8"/>
      <c r="C21" s="8"/>
      <c r="D21" s="8"/>
      <c r="E21" s="8"/>
      <c r="F21" s="8"/>
      <c r="G21" s="8"/>
      <c r="H21" s="8"/>
    </row>
    <row r="22" spans="1:8">
      <c r="A22" s="20" t="s">
        <v>190</v>
      </c>
      <c r="B22" s="8"/>
      <c r="C22" s="8"/>
      <c r="D22" s="8"/>
      <c r="E22" s="8"/>
      <c r="F22" s="8"/>
      <c r="G22" s="8"/>
      <c r="H22" s="8"/>
    </row>
    <row r="23" spans="1:8">
      <c r="A23" s="17" t="s">
        <v>191</v>
      </c>
      <c r="C23" s="8"/>
      <c r="D23" s="8"/>
      <c r="E23" s="8"/>
      <c r="F23" s="8"/>
      <c r="G23" s="8"/>
      <c r="H23" s="8"/>
    </row>
    <row r="24" spans="1:8" ht="80.45" thickBot="1">
      <c r="A24" s="18" t="s">
        <v>192</v>
      </c>
      <c r="C24" s="8"/>
      <c r="D24" s="8"/>
      <c r="E24" s="8"/>
      <c r="F24" s="8"/>
      <c r="G24" s="8"/>
      <c r="H24" s="8"/>
    </row>
    <row r="25" spans="1:8">
      <c r="C25" s="8"/>
      <c r="D25" s="8"/>
      <c r="E25" s="8"/>
      <c r="F25" s="8"/>
      <c r="G25" s="8"/>
      <c r="H25" s="8"/>
    </row>
    <row r="26" spans="1:8">
      <c r="C26" s="8"/>
      <c r="D26" s="8"/>
      <c r="E26" s="8"/>
      <c r="F26" s="8"/>
      <c r="G26" s="8"/>
      <c r="H26" s="8"/>
    </row>
    <row r="27" spans="1:8">
      <c r="C27" s="8"/>
      <c r="D27" s="8"/>
      <c r="E27" s="8"/>
      <c r="F27" s="8"/>
      <c r="G27" s="8"/>
      <c r="H27" s="8"/>
    </row>
    <row r="30" spans="1:8">
      <c r="A30" s="12" t="s">
        <v>106</v>
      </c>
      <c r="B30" s="12" t="s">
        <v>182</v>
      </c>
    </row>
    <row r="31" spans="1:8">
      <c r="A31" s="23" t="s">
        <v>185</v>
      </c>
      <c r="B31" s="6">
        <v>1624</v>
      </c>
    </row>
    <row r="32" spans="1:8">
      <c r="A32" s="23" t="s">
        <v>23</v>
      </c>
      <c r="B32" s="6">
        <v>1922</v>
      </c>
    </row>
    <row r="33" spans="1:2">
      <c r="A33" s="23" t="s">
        <v>184</v>
      </c>
      <c r="B33" s="6">
        <v>2443</v>
      </c>
    </row>
    <row r="34" spans="1:2">
      <c r="A34" s="23" t="s">
        <v>147</v>
      </c>
      <c r="B34" s="6">
        <v>3122</v>
      </c>
    </row>
    <row r="35" spans="1:2">
      <c r="A35" s="23" t="s">
        <v>124</v>
      </c>
      <c r="B35" s="6">
        <v>5728</v>
      </c>
    </row>
    <row r="36" spans="1:2">
      <c r="A36" s="23" t="s">
        <v>138</v>
      </c>
      <c r="B36" s="6">
        <v>8202</v>
      </c>
    </row>
    <row r="37" spans="1:2">
      <c r="A37" s="23" t="s">
        <v>51</v>
      </c>
      <c r="B37" s="6">
        <v>8649</v>
      </c>
    </row>
    <row r="38" spans="1:2">
      <c r="A38" s="23" t="s">
        <v>39</v>
      </c>
      <c r="B38" s="6">
        <v>21628</v>
      </c>
    </row>
    <row r="39" spans="1:2">
      <c r="A39" s="23" t="s">
        <v>188</v>
      </c>
      <c r="B39" s="6">
        <v>20621</v>
      </c>
    </row>
    <row r="40" spans="1:2">
      <c r="A40" s="23" t="s">
        <v>119</v>
      </c>
      <c r="B40" s="6">
        <v>12288</v>
      </c>
    </row>
    <row r="41" spans="1:2">
      <c r="A41" s="23" t="s">
        <v>142</v>
      </c>
      <c r="B41" s="6">
        <v>8464</v>
      </c>
    </row>
    <row r="42" spans="1:2">
      <c r="A42" s="23" t="s">
        <v>187</v>
      </c>
      <c r="B42" s="6">
        <v>7303</v>
      </c>
    </row>
    <row r="43" spans="1:2">
      <c r="A43" s="23" t="s">
        <v>117</v>
      </c>
      <c r="B43" s="6">
        <v>6277</v>
      </c>
    </row>
    <row r="44" spans="1:2">
      <c r="A44" s="23" t="s">
        <v>186</v>
      </c>
      <c r="B44" s="6">
        <v>404</v>
      </c>
    </row>
  </sheetData>
  <sortState xmlns:xlrd2="http://schemas.microsoft.com/office/spreadsheetml/2017/richdata2" ref="A39:B44">
    <sortCondition descending="1" ref="B39:B44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T41"/>
  <sheetViews>
    <sheetView tabSelected="1" topLeftCell="A15" zoomScale="90" zoomScaleNormal="90" workbookViewId="0">
      <selection activeCell="G33" sqref="G33"/>
    </sheetView>
  </sheetViews>
  <sheetFormatPr defaultColWidth="11.42578125" defaultRowHeight="13.9"/>
  <cols>
    <col min="1" max="1" width="6.42578125" customWidth="1"/>
    <col min="2" max="2" width="26.7109375" customWidth="1"/>
    <col min="3" max="8" width="11.42578125" customWidth="1"/>
  </cols>
  <sheetData>
    <row r="2" spans="2:8" ht="15" customHeight="1">
      <c r="B2" s="5" t="s">
        <v>181</v>
      </c>
      <c r="C2" s="5">
        <v>2019</v>
      </c>
      <c r="D2" s="5">
        <v>2020</v>
      </c>
      <c r="E2" s="5">
        <v>2021</v>
      </c>
      <c r="F2" s="5">
        <v>2022</v>
      </c>
      <c r="G2" s="5">
        <v>2023</v>
      </c>
      <c r="H2" s="5" t="s">
        <v>182</v>
      </c>
    </row>
    <row r="3" spans="2:8">
      <c r="B3" s="32" t="s">
        <v>51</v>
      </c>
      <c r="C3" s="6">
        <v>6578</v>
      </c>
      <c r="D3" s="6">
        <v>8083</v>
      </c>
      <c r="E3" s="6">
        <v>7795</v>
      </c>
      <c r="F3" s="6">
        <v>8802</v>
      </c>
      <c r="G3" s="6">
        <v>11985</v>
      </c>
      <c r="H3" s="6">
        <v>8649</v>
      </c>
    </row>
    <row r="4" spans="2:8">
      <c r="B4" s="33" t="s">
        <v>39</v>
      </c>
      <c r="C4" s="6">
        <v>17514</v>
      </c>
      <c r="D4" s="6">
        <v>16480</v>
      </c>
      <c r="E4" s="6">
        <v>18038</v>
      </c>
      <c r="F4" s="6">
        <v>25288</v>
      </c>
      <c r="G4" s="6">
        <v>30819</v>
      </c>
      <c r="H4" s="6">
        <v>21628</v>
      </c>
    </row>
    <row r="5" spans="2:8">
      <c r="B5" s="33" t="s">
        <v>124</v>
      </c>
      <c r="C5" s="6">
        <v>4614</v>
      </c>
      <c r="D5" s="6">
        <v>4523</v>
      </c>
      <c r="E5" s="6">
        <v>5267</v>
      </c>
      <c r="F5" s="6">
        <v>6464</v>
      </c>
      <c r="G5" s="6">
        <v>7774</v>
      </c>
      <c r="H5" s="6">
        <v>5728</v>
      </c>
    </row>
    <row r="6" spans="2:8">
      <c r="B6" s="33" t="s">
        <v>147</v>
      </c>
      <c r="C6" s="6">
        <v>1967</v>
      </c>
      <c r="D6" s="6">
        <v>2901</v>
      </c>
      <c r="E6" s="6">
        <v>3632</v>
      </c>
      <c r="F6" s="6">
        <v>3461</v>
      </c>
      <c r="G6" s="6">
        <v>3647</v>
      </c>
      <c r="H6" s="6">
        <v>3122</v>
      </c>
    </row>
    <row r="7" spans="2:8">
      <c r="B7" s="33" t="s">
        <v>184</v>
      </c>
      <c r="C7" s="6">
        <v>2246</v>
      </c>
      <c r="D7" s="6">
        <v>1657</v>
      </c>
      <c r="E7" s="6">
        <v>2170</v>
      </c>
      <c r="F7" s="6">
        <v>3032</v>
      </c>
      <c r="G7" s="6">
        <v>3112</v>
      </c>
      <c r="H7" s="6">
        <v>2443</v>
      </c>
    </row>
    <row r="8" spans="2:8">
      <c r="B8" s="33" t="s">
        <v>138</v>
      </c>
      <c r="C8" s="6">
        <v>5484</v>
      </c>
      <c r="D8" s="6">
        <v>6047</v>
      </c>
      <c r="E8" s="6">
        <v>6114</v>
      </c>
      <c r="F8" s="6">
        <v>11775</v>
      </c>
      <c r="G8" s="6">
        <v>11590</v>
      </c>
      <c r="H8" s="6">
        <v>8202</v>
      </c>
    </row>
    <row r="9" spans="2:8">
      <c r="B9" s="33" t="s">
        <v>185</v>
      </c>
      <c r="C9" s="6">
        <v>1157</v>
      </c>
      <c r="D9" s="6">
        <v>1247</v>
      </c>
      <c r="E9" s="6">
        <v>1567</v>
      </c>
      <c r="F9" s="6">
        <v>2072</v>
      </c>
      <c r="G9" s="6">
        <v>2078</v>
      </c>
      <c r="H9" s="6">
        <v>1624</v>
      </c>
    </row>
    <row r="10" spans="2:8">
      <c r="B10" s="33" t="s">
        <v>23</v>
      </c>
      <c r="C10" s="6">
        <v>1533</v>
      </c>
      <c r="D10" s="6">
        <v>1288</v>
      </c>
      <c r="E10" s="6">
        <v>1241</v>
      </c>
      <c r="F10" s="6">
        <v>2593</v>
      </c>
      <c r="G10" s="6">
        <v>2953</v>
      </c>
      <c r="H10" s="6">
        <v>1922</v>
      </c>
    </row>
    <row r="11" spans="2:8">
      <c r="B11" s="32" t="s">
        <v>142</v>
      </c>
      <c r="C11" s="6">
        <v>6411</v>
      </c>
      <c r="D11" s="6">
        <v>6629</v>
      </c>
      <c r="E11" s="6">
        <v>8407</v>
      </c>
      <c r="F11" s="6">
        <v>9786</v>
      </c>
      <c r="G11" s="6">
        <v>11087</v>
      </c>
      <c r="H11" s="6">
        <v>8464</v>
      </c>
    </row>
    <row r="12" spans="2:8">
      <c r="B12" s="32" t="s">
        <v>186</v>
      </c>
      <c r="C12" s="6">
        <v>311</v>
      </c>
      <c r="D12" s="6">
        <v>308</v>
      </c>
      <c r="E12" s="6">
        <v>363</v>
      </c>
      <c r="F12" s="6">
        <v>489</v>
      </c>
      <c r="G12" s="6">
        <v>549</v>
      </c>
      <c r="H12" s="6">
        <v>404</v>
      </c>
    </row>
    <row r="13" spans="2:8">
      <c r="B13" s="32" t="s">
        <v>117</v>
      </c>
      <c r="C13" s="6">
        <v>4384</v>
      </c>
      <c r="D13" s="6">
        <v>4667</v>
      </c>
      <c r="E13" s="6">
        <v>6470</v>
      </c>
      <c r="F13" s="6">
        <v>8027</v>
      </c>
      <c r="G13" s="6">
        <v>7834</v>
      </c>
      <c r="H13" s="6">
        <v>6277</v>
      </c>
    </row>
    <row r="14" spans="2:8">
      <c r="B14" s="33" t="s">
        <v>119</v>
      </c>
      <c r="C14" s="6">
        <v>9334</v>
      </c>
      <c r="D14" s="6">
        <v>9992</v>
      </c>
      <c r="E14" s="6">
        <v>11579</v>
      </c>
      <c r="F14" s="6">
        <v>13955</v>
      </c>
      <c r="G14" s="6">
        <v>16578</v>
      </c>
      <c r="H14" s="6">
        <v>12288</v>
      </c>
    </row>
    <row r="15" spans="2:8">
      <c r="B15" s="32" t="s">
        <v>187</v>
      </c>
      <c r="C15" s="6">
        <v>5174</v>
      </c>
      <c r="D15" s="6">
        <v>5481</v>
      </c>
      <c r="E15" s="6">
        <v>7564</v>
      </c>
      <c r="F15" s="6">
        <v>8609</v>
      </c>
      <c r="G15" s="6">
        <v>9687</v>
      </c>
      <c r="H15" s="6">
        <v>7303</v>
      </c>
    </row>
    <row r="16" spans="2:8">
      <c r="B16" s="32" t="s">
        <v>188</v>
      </c>
      <c r="C16" s="6">
        <v>10017</v>
      </c>
      <c r="D16" s="6">
        <v>12187</v>
      </c>
      <c r="E16" s="6">
        <v>12000</v>
      </c>
      <c r="F16" s="6">
        <v>38900</v>
      </c>
      <c r="G16" s="6">
        <v>30000</v>
      </c>
      <c r="H16" s="6">
        <v>20621</v>
      </c>
    </row>
    <row r="17" spans="2:8">
      <c r="B17" s="8"/>
      <c r="C17" s="8"/>
      <c r="D17" s="8"/>
      <c r="E17" s="9"/>
      <c r="H17" s="9"/>
    </row>
    <row r="18" spans="2:8">
      <c r="B18" s="7"/>
      <c r="C18" s="7"/>
      <c r="D18" s="8"/>
      <c r="E18" s="8"/>
      <c r="F18" s="8"/>
      <c r="G18" s="8"/>
      <c r="H18" s="9"/>
    </row>
    <row r="19" spans="2:8">
      <c r="B19" s="7"/>
      <c r="C19" s="7"/>
      <c r="D19" s="8"/>
      <c r="E19" s="8"/>
      <c r="F19" s="8"/>
      <c r="G19" s="8"/>
      <c r="H19" s="9"/>
    </row>
    <row r="20" spans="2:8">
      <c r="B20" s="7"/>
      <c r="C20" s="7"/>
      <c r="D20" s="8"/>
      <c r="E20" s="8"/>
      <c r="F20" s="8"/>
      <c r="G20" s="8"/>
      <c r="H20" s="9"/>
    </row>
    <row r="21" spans="2:8">
      <c r="B21" s="5" t="s">
        <v>181</v>
      </c>
      <c r="C21" s="5">
        <v>2020</v>
      </c>
      <c r="D21" s="5">
        <v>2021</v>
      </c>
      <c r="E21" s="5">
        <v>2022</v>
      </c>
      <c r="F21" s="5">
        <v>2023</v>
      </c>
      <c r="G21" s="8"/>
      <c r="H21" s="9"/>
    </row>
    <row r="22" spans="2:8">
      <c r="B22" s="32" t="s">
        <v>51</v>
      </c>
      <c r="C22" s="16">
        <f>D3/C3*100-100</f>
        <v>22.879294618425064</v>
      </c>
      <c r="D22" s="16">
        <f t="shared" ref="D22:F22" si="0">E3/D3*100-100</f>
        <v>-3.5630335271557527</v>
      </c>
      <c r="E22" s="16">
        <f t="shared" si="0"/>
        <v>12.918537524053875</v>
      </c>
      <c r="F22" s="16">
        <f t="shared" si="0"/>
        <v>36.162235855487381</v>
      </c>
      <c r="G22" s="44" cm="1">
        <f t="array" ref="G22">+AVERAGE(ABS(C22:F22))</f>
        <v>18.880775381280518</v>
      </c>
      <c r="H22" s="9"/>
    </row>
    <row r="23" spans="2:8">
      <c r="B23" s="33" t="s">
        <v>39</v>
      </c>
      <c r="C23" s="16">
        <f t="shared" ref="C23:F35" si="1">D4/C4*100-100</f>
        <v>-5.9038483498915184</v>
      </c>
      <c r="D23" s="16">
        <f t="shared" si="1"/>
        <v>9.4538834951456181</v>
      </c>
      <c r="E23" s="16">
        <f t="shared" si="1"/>
        <v>40.192926045016065</v>
      </c>
      <c r="F23" s="16">
        <f t="shared" si="1"/>
        <v>21.87203416640304</v>
      </c>
      <c r="G23" s="44" cm="1">
        <f t="array" ref="G23">+AVERAGE(ABS(C23:F23))</f>
        <v>19.35567301411406</v>
      </c>
      <c r="H23" s="9"/>
    </row>
    <row r="24" spans="2:8">
      <c r="B24" s="33" t="s">
        <v>124</v>
      </c>
      <c r="C24" s="16">
        <f t="shared" si="1"/>
        <v>-1.9722583441699157</v>
      </c>
      <c r="D24" s="16">
        <f t="shared" si="1"/>
        <v>16.44925934114525</v>
      </c>
      <c r="E24" s="16">
        <f t="shared" si="1"/>
        <v>22.726409720903746</v>
      </c>
      <c r="F24" s="16">
        <f t="shared" si="1"/>
        <v>20.266089108910904</v>
      </c>
      <c r="G24" s="45" cm="1">
        <f t="array" ref="G24">+AVERAGE(ABS(C24:F24))</f>
        <v>15.353504128782454</v>
      </c>
      <c r="H24" s="9"/>
    </row>
    <row r="25" spans="2:8">
      <c r="B25" s="33" t="s">
        <v>147</v>
      </c>
      <c r="C25" s="16">
        <f t="shared" si="1"/>
        <v>47.483477376715797</v>
      </c>
      <c r="D25" s="16">
        <f t="shared" si="1"/>
        <v>25.198207514650122</v>
      </c>
      <c r="E25" s="16">
        <f t="shared" si="1"/>
        <v>-4.7081497797356775</v>
      </c>
      <c r="F25" s="16">
        <f t="shared" si="1"/>
        <v>5.3741693152268084</v>
      </c>
      <c r="G25" s="44" cm="1">
        <f t="array" ref="G25">+AVERAGE(ABS(C25:F25))</f>
        <v>20.691000996582101</v>
      </c>
      <c r="H25" s="9"/>
    </row>
    <row r="26" spans="2:8">
      <c r="B26" s="33" t="s">
        <v>184</v>
      </c>
      <c r="C26" s="16">
        <f t="shared" si="1"/>
        <v>-26.224398931433655</v>
      </c>
      <c r="D26" s="16">
        <f t="shared" si="1"/>
        <v>30.959565479782725</v>
      </c>
      <c r="E26" s="16">
        <f t="shared" si="1"/>
        <v>39.723502304147473</v>
      </c>
      <c r="F26" s="16">
        <f t="shared" si="1"/>
        <v>2.6385224274406198</v>
      </c>
      <c r="G26" s="44" cm="1">
        <f t="array" ref="G26">+AVERAGE(ABS(C26:F26))</f>
        <v>24.886497285701118</v>
      </c>
      <c r="H26" s="9"/>
    </row>
    <row r="27" spans="2:8">
      <c r="B27" s="33" t="s">
        <v>138</v>
      </c>
      <c r="C27" s="16">
        <f t="shared" si="1"/>
        <v>10.266229029905176</v>
      </c>
      <c r="D27" s="16">
        <f t="shared" si="1"/>
        <v>1.1079874317843519</v>
      </c>
      <c r="E27" s="16">
        <f t="shared" si="1"/>
        <v>92.590775269872438</v>
      </c>
      <c r="F27" s="16">
        <f t="shared" si="1"/>
        <v>-1.5711252653927801</v>
      </c>
      <c r="G27" s="46" cm="1">
        <f t="array" ref="G27">+AVERAGE(ABS(C27:F27))</f>
        <v>26.384029249238687</v>
      </c>
    </row>
    <row r="28" spans="2:8" ht="15" customHeight="1">
      <c r="B28" s="33" t="s">
        <v>185</v>
      </c>
      <c r="C28" s="16">
        <f t="shared" si="1"/>
        <v>7.778738115816779</v>
      </c>
      <c r="D28" s="16">
        <f t="shared" si="1"/>
        <v>25.661587810745786</v>
      </c>
      <c r="E28" s="16">
        <f t="shared" si="1"/>
        <v>32.22718570516912</v>
      </c>
      <c r="F28" s="16">
        <f t="shared" si="1"/>
        <v>0.28957528957529632</v>
      </c>
      <c r="G28" s="44" cm="1">
        <f t="array" ref="G28">+AVERAGE(ABS(C28:F28))</f>
        <v>16.489271730326745</v>
      </c>
    </row>
    <row r="29" spans="2:8">
      <c r="B29" s="33" t="s">
        <v>23</v>
      </c>
      <c r="C29" s="16">
        <f t="shared" si="1"/>
        <v>-15.981735159817362</v>
      </c>
      <c r="D29" s="16">
        <f t="shared" si="1"/>
        <v>-3.6490683229813641</v>
      </c>
      <c r="E29" s="16">
        <f t="shared" si="1"/>
        <v>108.94439967767929</v>
      </c>
      <c r="F29" s="16">
        <f t="shared" si="1"/>
        <v>13.883532587736198</v>
      </c>
      <c r="G29" s="46" cm="1">
        <f t="array" ref="G29">+AVERAGE(ABS(C29:F29))</f>
        <v>35.614683937053549</v>
      </c>
    </row>
    <row r="30" spans="2:8">
      <c r="B30" s="32" t="s">
        <v>142</v>
      </c>
      <c r="C30" s="16">
        <f t="shared" si="1"/>
        <v>3.4004055529558599</v>
      </c>
      <c r="D30" s="16">
        <f t="shared" si="1"/>
        <v>26.821541710665258</v>
      </c>
      <c r="E30" s="16">
        <f t="shared" si="1"/>
        <v>16.402997502081604</v>
      </c>
      <c r="F30" s="16">
        <f t="shared" si="1"/>
        <v>13.294502350296341</v>
      </c>
      <c r="G30" s="45" cm="1">
        <f t="array" ref="G30">+AVERAGE(ABS(C30:F30))</f>
        <v>14.979861778999766</v>
      </c>
    </row>
    <row r="31" spans="2:8">
      <c r="B31" s="32" t="s">
        <v>186</v>
      </c>
      <c r="C31" s="16">
        <f t="shared" si="1"/>
        <v>-0.96463022508038421</v>
      </c>
      <c r="D31" s="16">
        <f t="shared" si="1"/>
        <v>17.857142857142861</v>
      </c>
      <c r="E31" s="16">
        <f t="shared" si="1"/>
        <v>34.710743801652882</v>
      </c>
      <c r="F31" s="16">
        <f t="shared" si="1"/>
        <v>12.269938650306742</v>
      </c>
      <c r="G31" s="44" cm="1">
        <f t="array" ref="G31">+AVERAGE(ABS(C31:F31))</f>
        <v>16.450613883545717</v>
      </c>
    </row>
    <row r="32" spans="2:8">
      <c r="B32" s="32" t="s">
        <v>117</v>
      </c>
      <c r="C32" s="16">
        <f t="shared" si="1"/>
        <v>6.4552919708029179</v>
      </c>
      <c r="D32" s="16">
        <f t="shared" si="1"/>
        <v>38.632954788943636</v>
      </c>
      <c r="E32" s="16">
        <f t="shared" si="1"/>
        <v>24.064914992272037</v>
      </c>
      <c r="F32" s="16">
        <f t="shared" si="1"/>
        <v>-2.4043851999501697</v>
      </c>
      <c r="G32" s="44" cm="1">
        <f t="array" ref="G32">+AVERAGE(ABS(C32:F32))</f>
        <v>17.88938673799219</v>
      </c>
    </row>
    <row r="33" spans="2:20">
      <c r="B33" s="33" t="s">
        <v>119</v>
      </c>
      <c r="C33" s="16">
        <f t="shared" si="1"/>
        <v>7.049496464538251</v>
      </c>
      <c r="D33" s="16">
        <f t="shared" si="1"/>
        <v>15.882706164931946</v>
      </c>
      <c r="E33" s="16">
        <f t="shared" si="1"/>
        <v>20.519906727696707</v>
      </c>
      <c r="F33" s="16">
        <f t="shared" si="1"/>
        <v>18.796130419204587</v>
      </c>
      <c r="G33" s="45" cm="1">
        <f t="array" ref="G33">+AVERAGE(ABS(C33:F33))</f>
        <v>15.562059944092873</v>
      </c>
    </row>
    <row r="34" spans="2:20">
      <c r="B34" s="32" t="s">
        <v>187</v>
      </c>
      <c r="C34" s="16">
        <f t="shared" si="1"/>
        <v>5.9335137224584571</v>
      </c>
      <c r="D34" s="16">
        <f t="shared" si="1"/>
        <v>38.004013866082829</v>
      </c>
      <c r="E34" s="16">
        <f t="shared" si="1"/>
        <v>13.815441565309357</v>
      </c>
      <c r="F34" s="16">
        <f t="shared" si="1"/>
        <v>12.521779533046811</v>
      </c>
      <c r="G34" s="44" cm="1">
        <f t="array" ref="G34">+AVERAGE(ABS(C34:F34))</f>
        <v>17.568687171724363</v>
      </c>
    </row>
    <row r="35" spans="2:20" ht="14.25" customHeight="1">
      <c r="B35" s="32" t="s">
        <v>188</v>
      </c>
      <c r="C35" s="16">
        <f t="shared" si="1"/>
        <v>21.663172606568821</v>
      </c>
      <c r="D35" s="16">
        <f t="shared" si="1"/>
        <v>-1.5344219250020501</v>
      </c>
      <c r="E35" s="16">
        <f t="shared" si="1"/>
        <v>224.16666666666669</v>
      </c>
      <c r="F35" s="16">
        <f t="shared" si="1"/>
        <v>-22.879177377892034</v>
      </c>
      <c r="G35" s="46" cm="1">
        <f t="array" ref="G35">+AVERAGE(ABS(C35:F35))</f>
        <v>67.560859644032405</v>
      </c>
    </row>
    <row r="36" spans="2:20">
      <c r="N36" s="69"/>
      <c r="O36" s="69"/>
      <c r="P36" s="69"/>
      <c r="Q36" s="69"/>
      <c r="R36" s="69"/>
      <c r="S36" s="69"/>
      <c r="T36" s="69"/>
    </row>
    <row r="37" spans="2:20">
      <c r="N37" s="69"/>
      <c r="O37" s="69"/>
      <c r="P37" s="69"/>
      <c r="Q37" s="69"/>
      <c r="R37" s="69"/>
      <c r="S37" s="69"/>
      <c r="T37" s="69"/>
    </row>
    <row r="38" spans="2:20">
      <c r="N38" s="69"/>
      <c r="O38" s="69"/>
      <c r="P38" s="69"/>
      <c r="Q38" s="69"/>
      <c r="R38" s="69"/>
      <c r="S38" s="69"/>
      <c r="T38" s="69"/>
    </row>
    <row r="39" spans="2:20">
      <c r="N39" s="69"/>
      <c r="O39" s="69"/>
      <c r="P39" s="69"/>
      <c r="Q39" s="69"/>
      <c r="R39" s="69"/>
      <c r="S39" s="69"/>
      <c r="T39" s="69"/>
    </row>
    <row r="40" spans="2:20">
      <c r="N40" s="69"/>
      <c r="O40" s="69"/>
      <c r="P40" s="69"/>
      <c r="Q40" s="69"/>
      <c r="R40" s="69"/>
      <c r="S40" s="69"/>
      <c r="T40" s="69"/>
    </row>
    <row r="41" spans="2:20">
      <c r="N41" s="69"/>
      <c r="O41" s="69"/>
      <c r="P41" s="69"/>
      <c r="Q41" s="69"/>
      <c r="R41" s="69"/>
      <c r="S41" s="69"/>
      <c r="T41" s="69"/>
    </row>
  </sheetData>
  <mergeCells count="1">
    <mergeCell ref="N36:T41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2025-08-08T20:31:26+00:00</FechayHora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A34CD88-2CB1-485E-A960-73FDAF9FF62B}"/>
</file>

<file path=customXml/itemProps2.xml><?xml version="1.0" encoding="utf-8"?>
<ds:datastoreItem xmlns:ds="http://schemas.openxmlformats.org/officeDocument/2006/customXml" ds:itemID="{BB3E9602-04BC-4E38-91DD-44C0C1B37D8C}"/>
</file>

<file path=customXml/itemProps3.xml><?xml version="1.0" encoding="utf-8"?>
<ds:datastoreItem xmlns:ds="http://schemas.openxmlformats.org/officeDocument/2006/customXml" ds:itemID="{6A69B17A-CC4B-472B-917E-AA731CB80F6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Camilo Andres Albarracin Barrera</cp:lastModifiedBy>
  <cp:revision/>
  <dcterms:created xsi:type="dcterms:W3CDTF">2024-08-23T00:06:32Z</dcterms:created>
  <dcterms:modified xsi:type="dcterms:W3CDTF">2025-08-12T14:25:35Z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