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hidePivotFieldList="1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Tolima/Murillo - Tolima/13. Consejo Directivo ANT - Murillo - Tolima/7. Documento técnico/ANEXOS/"/>
    </mc:Choice>
  </mc:AlternateContent>
  <xr:revisionPtr revIDLastSave="2" documentId="13_ncr:1_{0D54CEEC-B924-410B-8686-5C9F19093244}" xr6:coauthVersionLast="47" xr6:coauthVersionMax="47" xr10:uidLastSave="{8B00086F-C320-491F-9940-CD6713538924}"/>
  <bookViews>
    <workbookView xWindow="-108" yWindow="-108" windowWidth="23256" windowHeight="12456" firstSheet="5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PRODUCTO'!$B$19:$C$29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7" l="1"/>
  <c r="L6" i="7"/>
  <c r="L7" i="7"/>
  <c r="L8" i="7"/>
  <c r="L9" i="7"/>
  <c r="L10" i="7"/>
  <c r="L11" i="7"/>
  <c r="L12" i="7"/>
  <c r="L13" i="7"/>
  <c r="L14" i="7"/>
  <c r="L15" i="7"/>
  <c r="L16" i="7"/>
  <c r="K6" i="7"/>
  <c r="M6" i="7" s="1"/>
  <c r="K7" i="7"/>
  <c r="K8" i="7"/>
  <c r="M8" i="7" s="1"/>
  <c r="K9" i="7"/>
  <c r="M9" i="7" s="1"/>
  <c r="K10" i="7"/>
  <c r="M10" i="7" s="1"/>
  <c r="K11" i="7"/>
  <c r="K12" i="7"/>
  <c r="K13" i="7"/>
  <c r="K14" i="7"/>
  <c r="K15" i="7"/>
  <c r="M15" i="7" s="1"/>
  <c r="K16" i="7"/>
  <c r="M16" i="7" s="1"/>
  <c r="M7" i="7"/>
  <c r="J8" i="7"/>
  <c r="J9" i="7"/>
  <c r="J10" i="7"/>
  <c r="J11" i="7"/>
  <c r="J12" i="7"/>
  <c r="J13" i="7"/>
  <c r="J14" i="7"/>
  <c r="J16" i="7"/>
  <c r="J5" i="7"/>
  <c r="I6" i="6"/>
  <c r="I7" i="6"/>
  <c r="I8" i="6"/>
  <c r="I9" i="6"/>
  <c r="I10" i="6"/>
  <c r="I11" i="6"/>
  <c r="I12" i="6"/>
  <c r="I13" i="6"/>
  <c r="I14" i="6"/>
  <c r="I15" i="6"/>
  <c r="I16" i="6"/>
  <c r="I5" i="6"/>
  <c r="M14" i="7" l="1"/>
  <c r="M13" i="7"/>
  <c r="M12" i="7"/>
  <c r="M11" i="7"/>
  <c r="K5" i="7" l="1"/>
  <c r="L5" i="7"/>
  <c r="M5" i="7"/>
  <c r="C32" i="9"/>
  <c r="F26" i="9"/>
  <c r="F27" i="9"/>
  <c r="F28" i="9"/>
  <c r="F29" i="9"/>
  <c r="F30" i="9"/>
  <c r="F31" i="9"/>
  <c r="F32" i="9"/>
  <c r="G32" i="9" s="1" a="1"/>
  <c r="G32" i="9" s="1"/>
  <c r="F33" i="9"/>
  <c r="F34" i="9"/>
  <c r="E26" i="9"/>
  <c r="E27" i="9"/>
  <c r="E28" i="9"/>
  <c r="E29" i="9"/>
  <c r="E30" i="9"/>
  <c r="E31" i="9"/>
  <c r="E32" i="9"/>
  <c r="E33" i="9"/>
  <c r="E34" i="9"/>
  <c r="D26" i="9"/>
  <c r="D27" i="9"/>
  <c r="D28" i="9"/>
  <c r="D29" i="9"/>
  <c r="D30" i="9"/>
  <c r="D31" i="9"/>
  <c r="D32" i="9"/>
  <c r="D33" i="9"/>
  <c r="D34" i="9"/>
  <c r="D25" i="9"/>
  <c r="E25" i="9"/>
  <c r="F25" i="9"/>
  <c r="C26" i="9"/>
  <c r="C27" i="9"/>
  <c r="C28" i="9"/>
  <c r="C29" i="9"/>
  <c r="C30" i="9"/>
  <c r="C31" i="9"/>
  <c r="C33" i="9"/>
  <c r="C34" i="9"/>
  <c r="C25" i="9"/>
  <c r="G4" i="8"/>
  <c r="G5" i="8"/>
  <c r="G6" i="8"/>
  <c r="G7" i="8"/>
  <c r="G8" i="8"/>
  <c r="G9" i="8"/>
  <c r="G10" i="8"/>
  <c r="G11" i="8"/>
  <c r="G12" i="8"/>
  <c r="H4" i="8"/>
  <c r="H5" i="8"/>
  <c r="H6" i="8"/>
  <c r="H7" i="8"/>
  <c r="H8" i="8"/>
  <c r="H9" i="8"/>
  <c r="H10" i="8"/>
  <c r="H11" i="8"/>
  <c r="H12" i="8"/>
  <c r="H3" i="8"/>
  <c r="G3" i="8"/>
  <c r="G34" i="9" l="1" a="1"/>
  <c r="G34" i="9" s="1"/>
  <c r="G31" i="9" a="1"/>
  <c r="G31" i="9" s="1"/>
  <c r="G30" i="9" a="1"/>
  <c r="G30" i="9" s="1"/>
  <c r="G26" i="9" a="1"/>
  <c r="G26" i="9" s="1"/>
  <c r="G27" i="9" a="1"/>
  <c r="G27" i="9" s="1"/>
  <c r="G28" i="9" a="1"/>
  <c r="G28" i="9" s="1"/>
  <c r="G29" i="9" a="1"/>
  <c r="G29" i="9" s="1"/>
  <c r="G33" i="9" a="1"/>
  <c r="G33" i="9" s="1"/>
  <c r="G25" i="9" a="1"/>
  <c r="G2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<sst xmlns="http://schemas.openxmlformats.org/spreadsheetml/2006/main" count="358" uniqueCount="145">
  <si>
    <t>Tabla 1. Organizaciones de la Agricultura Familiar (OAF) participantes de los encuentros territoriales en el municipio de Murillo</t>
  </si>
  <si>
    <t>Nombre y sigla asociación</t>
  </si>
  <si>
    <t>Principales productos comercializados</t>
  </si>
  <si>
    <t>No. de familias asociadas</t>
  </si>
  <si>
    <t>Servicios que presta la OAF</t>
  </si>
  <si>
    <t>Asociacion Asocajones - ASOCAJONES</t>
  </si>
  <si>
    <t>Arveja</t>
  </si>
  <si>
    <t>Formulación de proyectos, gestión de recursos</t>
  </si>
  <si>
    <t>Unidos Por Las Victimas Y Desplazados Del Conflicto Armado Municipio De Murillo</t>
  </si>
  <si>
    <t>Papa</t>
  </si>
  <si>
    <t>Solicitud de proyectos productivos</t>
  </si>
  <si>
    <t>Asociacion De Productores De Fruta - FRUTIMUR</t>
  </si>
  <si>
    <t>Mora</t>
  </si>
  <si>
    <t xml:space="preserve">Comercialización colectiva, producción de frutales e industrialización </t>
  </si>
  <si>
    <t xml:space="preserve">Asociacion De Productores De Papa De Murillo - PAPICULTORES DEL RUIZ </t>
  </si>
  <si>
    <t>Comercialización colectiva</t>
  </si>
  <si>
    <t>Asociacion Municipal De Usuarios Campesinos - ANUCMURILLO</t>
  </si>
  <si>
    <t>Leche</t>
  </si>
  <si>
    <t>Sin información</t>
  </si>
  <si>
    <t xml:space="preserve">Comercialización colectiva, producción e industrialización </t>
  </si>
  <si>
    <t>Tomate de arbol  Arracahca         Cebolla rama</t>
  </si>
  <si>
    <t>35                  35                    35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</si>
  <si>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Murillo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</si>
  <si>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</si>
  <si>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</si>
  <si>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</si>
  <si>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</si>
  <si>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</si>
  <si>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</si>
  <si>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</si>
  <si>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</si>
  <si>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Intermediarios</t>
  </si>
  <si>
    <t>Contado</t>
  </si>
  <si>
    <t>Finca 100%</t>
  </si>
  <si>
    <t>Bulto X 50 kg</t>
  </si>
  <si>
    <t>Cabecera municipal 100%</t>
  </si>
  <si>
    <t>Libra</t>
  </si>
  <si>
    <t>Intermediarios Consumidor final</t>
  </si>
  <si>
    <t>50%           50%</t>
  </si>
  <si>
    <t>Intermediarios    Plaza mercado local</t>
  </si>
  <si>
    <t>70%              30%</t>
  </si>
  <si>
    <t>Credito</t>
  </si>
  <si>
    <t>Cabecera municipal 70% Plaza mercado local 30%</t>
  </si>
  <si>
    <t>Litro</t>
  </si>
  <si>
    <t>Tomate de arbol</t>
  </si>
  <si>
    <t>Tula X 25 Kg</t>
  </si>
  <si>
    <t>Arracahca</t>
  </si>
  <si>
    <t>Plaza mercado local</t>
  </si>
  <si>
    <t>Plaza mercado local 100%</t>
  </si>
  <si>
    <t>Cebolla rama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</si>
  <si>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</si>
  <si>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Murillo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</si>
  <si>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</si>
  <si>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</si>
  <si>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</si>
  <si>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</si>
  <si>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</si>
  <si>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Fruteria la Economía Gantiva Y Mesa</t>
  </si>
  <si>
    <t>Minorista</t>
  </si>
  <si>
    <t>Cabecera municipal</t>
  </si>
  <si>
    <t>Productores del municipio 100%</t>
  </si>
  <si>
    <t>Arracacha</t>
  </si>
  <si>
    <t>La Primicia</t>
  </si>
  <si>
    <t>Papa Criolla</t>
  </si>
  <si>
    <t>Queseria</t>
  </si>
  <si>
    <t>Queso</t>
  </si>
  <si>
    <t>Centro poblado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</si>
  <si>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Murillo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</si>
  <si>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</si>
  <si>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</si>
  <si>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</si>
  <si>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</si>
  <si>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</si>
  <si>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</si>
  <si>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X 40 kg</t>
  </si>
  <si>
    <t>Quincenal</t>
  </si>
  <si>
    <t>Centro de acopio 100%</t>
  </si>
  <si>
    <t>Bimestral</t>
  </si>
  <si>
    <t>Semanal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</si>
  <si>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</si>
  <si>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</si>
  <si>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</si>
  <si>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</si>
  <si>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</si>
  <si>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</si>
  <si>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</si>
  <si>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</si>
  <si>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</si>
  <si>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</si>
  <si>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</si>
  <si>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</si>
  <si>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05Lc-61</t>
  </si>
  <si>
    <t>08He-44</t>
  </si>
  <si>
    <t>Plaza de mercado local</t>
  </si>
  <si>
    <t>08Le-44</t>
  </si>
  <si>
    <t>Piscicultura (trucha)</t>
  </si>
  <si>
    <t>Consumidor final</t>
  </si>
  <si>
    <t>10Lg-30</t>
  </si>
  <si>
    <t>Intermediarios               Mayorista</t>
  </si>
  <si>
    <t>50%                           50%</t>
  </si>
  <si>
    <t>Cabecera municipal 50%  Bogotá 50%</t>
  </si>
  <si>
    <t>11LfLs1-23</t>
  </si>
  <si>
    <t xml:space="preserve">Intermediarios              Minorista </t>
  </si>
  <si>
    <t>90%                          10%</t>
  </si>
  <si>
    <t>Libano 90%             Cabecera municipal 10%</t>
  </si>
  <si>
    <t>Ganaderia dp (carne bovina)</t>
  </si>
  <si>
    <t>Kg en pie</t>
  </si>
  <si>
    <t>Ganaderia dp (leche)</t>
  </si>
  <si>
    <t>Agroindustria</t>
  </si>
  <si>
    <t>Ganaderia dp (queso)</t>
  </si>
  <si>
    <t>Intermediarios               Consumidor final</t>
  </si>
  <si>
    <t>50%                     50%</t>
  </si>
  <si>
    <t>Veredas 50%                   Finca 50%</t>
  </si>
  <si>
    <t>11Lgs1-23</t>
  </si>
  <si>
    <t>Papa criolla</t>
  </si>
  <si>
    <t>11QfL-23</t>
  </si>
  <si>
    <t>Café</t>
  </si>
  <si>
    <t>Rovira 100%</t>
  </si>
  <si>
    <t>Linea productiva</t>
  </si>
  <si>
    <t>UFH Referencia</t>
  </si>
  <si>
    <t>mora</t>
  </si>
  <si>
    <t>cebolla_rama</t>
  </si>
  <si>
    <t>tomate_arbol</t>
  </si>
  <si>
    <t>piscicultura_trucha</t>
  </si>
  <si>
    <t>arracacha</t>
  </si>
  <si>
    <t>arveja</t>
  </si>
  <si>
    <t>ganaderia_dp</t>
  </si>
  <si>
    <t>papa</t>
  </si>
  <si>
    <t>papa_criolla</t>
  </si>
  <si>
    <t>cafe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</si>
  <si>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</si>
  <si>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</si>
  <si>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</si>
  <si>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</si>
  <si>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</si>
  <si>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</si>
  <si>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</si>
  <si>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Tomate de árbol</t>
  </si>
  <si>
    <t>Cebolla de rama</t>
  </si>
  <si>
    <t>Ganaderia dp (carne de bovina)</t>
  </si>
  <si>
    <t>Piscicultura trucha</t>
  </si>
  <si>
    <t>Precio a escala municipal</t>
  </si>
  <si>
    <t>Precio a escala departamental</t>
  </si>
  <si>
    <t>Precios a escala nacional</t>
  </si>
  <si>
    <t>Precios gremios (, PORKCOLOMBIA*, FEDEGAN, FENAVI**)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</si>
</sst>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0.0"/>
    <numFmt numFmtId="168" formatCode="_-* #,##0_-;\-* #,##0_-;_-* &quot;-&quot;??_-;_-@_-"/>
    <numFmt numFmtId="169" formatCode="_-* #,##0.0_-;\-* #,##0.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2">
    <xf numFmtId="0" fontId="0" fillId="0" borderId="0" xfId="0"/>
    <xf numFmtId="164" fontId="3" fillId="0" borderId="1" xfId="6" applyNumberFormat="1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4" fillId="0" borderId="1" xfId="1" applyNumberFormat="1" applyFont="1" applyBorder="1"/>
    <xf numFmtId="166" fontId="8" fillId="0" borderId="0" xfId="7" applyNumberFormat="1" applyFont="1" applyBorder="1" applyAlignment="1">
      <alignment horizontal="right" vertical="center"/>
    </xf>
    <xf numFmtId="164" fontId="4" fillId="0" borderId="0" xfId="1" applyNumberFormat="1" applyFont="1" applyBorder="1"/>
    <xf numFmtId="166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4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9" fillId="0" borderId="1" xfId="0" applyFont="1" applyBorder="1" applyAlignment="1">
      <alignment horizontal="left"/>
    </xf>
    <xf numFmtId="169" fontId="4" fillId="4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164" fontId="4" fillId="4" borderId="1" xfId="1" applyNumberFormat="1" applyFont="1" applyFill="1" applyBorder="1"/>
    <xf numFmtId="0" fontId="13" fillId="10" borderId="1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/>
    </xf>
    <xf numFmtId="164" fontId="4" fillId="9" borderId="1" xfId="1" applyNumberFormat="1" applyFont="1" applyFill="1" applyBorder="1"/>
    <xf numFmtId="164" fontId="4" fillId="11" borderId="1" xfId="1" applyNumberFormat="1" applyFont="1" applyFill="1" applyBorder="1"/>
    <xf numFmtId="0" fontId="9" fillId="11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164" fontId="4" fillId="7" borderId="1" xfId="1" applyNumberFormat="1" applyFont="1" applyFill="1" applyBorder="1"/>
    <xf numFmtId="0" fontId="9" fillId="5" borderId="1" xfId="0" applyFont="1" applyFill="1" applyBorder="1" applyAlignment="1">
      <alignment horizontal="left"/>
    </xf>
    <xf numFmtId="164" fontId="4" fillId="5" borderId="1" xfId="1" applyNumberFormat="1" applyFont="1" applyFill="1" applyBorder="1"/>
    <xf numFmtId="0" fontId="18" fillId="0" borderId="1" xfId="0" applyFont="1" applyBorder="1"/>
    <xf numFmtId="0" fontId="10" fillId="0" borderId="1" xfId="0" applyFont="1" applyBorder="1"/>
    <xf numFmtId="2" fontId="0" fillId="0" borderId="0" xfId="0" applyNumberFormat="1"/>
    <xf numFmtId="2" fontId="3" fillId="4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9" fontId="3" fillId="4" borderId="1" xfId="0" applyNumberFormat="1" applyFont="1" applyFill="1" applyBorder="1" applyAlignment="1">
      <alignment horizontal="center" vertical="center" wrapText="1"/>
    </xf>
    <xf numFmtId="10" fontId="4" fillId="0" borderId="1" xfId="8" applyNumberFormat="1" applyFont="1" applyBorder="1" applyAlignment="1">
      <alignment horizontal="center" vertical="center"/>
    </xf>
    <xf numFmtId="10" fontId="4" fillId="5" borderId="1" xfId="8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/>
    </xf>
    <xf numFmtId="10" fontId="4" fillId="12" borderId="1" xfId="8" applyNumberFormat="1" applyFont="1" applyFill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3" fillId="0" borderId="13" xfId="1" applyNumberFormat="1" applyFont="1" applyFill="1" applyBorder="1" applyAlignment="1">
      <alignment horizontal="center" vertical="center" wrapText="1"/>
    </xf>
    <xf numFmtId="164" fontId="4" fillId="0" borderId="13" xfId="1" applyNumberFormat="1" applyFont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2" fontId="3" fillId="9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2" fontId="13" fillId="10" borderId="7" xfId="0" applyNumberFormat="1" applyFont="1" applyFill="1" applyBorder="1" applyAlignment="1">
      <alignment horizontal="center" vertical="center" wrapText="1"/>
    </xf>
    <xf numFmtId="2" fontId="13" fillId="10" borderId="8" xfId="0" applyNumberFormat="1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</cellXfs>
  <cellStyles count="12">
    <cellStyle name="Millares 2" xfId="11" xr:uid="{0BAA5BF0-C233-44B5-9A53-D3012F8EC311}"/>
    <cellStyle name="Moneda" xfId="1" builtinId="4"/>
    <cellStyle name="Moneda 2" xfId="6" xr:uid="{00000000-0005-0000-0000-000001000000}"/>
    <cellStyle name="Moneda 2 2" xfId="7" xr:uid="{00000000-0005-0000-0000-000002000000}"/>
    <cellStyle name="Moneda 2 3" xfId="10" xr:uid="{0CD303E8-FFBB-4203-BA70-96E86FA4D855}"/>
    <cellStyle name="Moneda 3" xfId="9" xr:uid="{382BD059-3565-490B-B973-B2A87194BF8B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SIPSA'!$A$27:$A$36</c:f>
              <c:strCache>
                <c:ptCount val="10"/>
                <c:pt idx="0">
                  <c:v>Papa</c:v>
                </c:pt>
                <c:pt idx="1">
                  <c:v>Cebolla de rama</c:v>
                </c:pt>
                <c:pt idx="2">
                  <c:v>Tomate de árbol</c:v>
                </c:pt>
                <c:pt idx="3">
                  <c:v>Arracacha</c:v>
                </c:pt>
                <c:pt idx="4">
                  <c:v>Mora</c:v>
                </c:pt>
                <c:pt idx="5">
                  <c:v>Arveja</c:v>
                </c:pt>
                <c:pt idx="6">
                  <c:v>Café</c:v>
                </c:pt>
                <c:pt idx="7">
                  <c:v>Piscicultura trucha</c:v>
                </c:pt>
                <c:pt idx="8">
                  <c:v>Ganaderia dp (queso)</c:v>
                </c:pt>
                <c:pt idx="9">
                  <c:v>Ganaderia dp (carne de bovina)</c:v>
                </c:pt>
              </c:strCache>
            </c:strRef>
          </c:cat>
          <c:val>
            <c:numRef>
              <c:f>'4.3.3. PRECIOS PROMEDIO SIPSA'!$B$27:$B$36</c:f>
              <c:numCache>
                <c:formatCode>_-"$"\ * #,##0_-;\-"$"\ * #,##0_-;_-"$"\ * "-"??_-;_-@_-</c:formatCode>
                <c:ptCount val="10"/>
                <c:pt idx="0">
                  <c:v>1385.2333333333333</c:v>
                </c:pt>
                <c:pt idx="1">
                  <c:v>1800.390994218018</c:v>
                </c:pt>
                <c:pt idx="2">
                  <c:v>2060.0365122444323</c:v>
                </c:pt>
                <c:pt idx="3">
                  <c:v>2063.4092773176185</c:v>
                </c:pt>
                <c:pt idx="4">
                  <c:v>4496.7778329195726</c:v>
                </c:pt>
                <c:pt idx="5">
                  <c:v>4774.8315147718095</c:v>
                </c:pt>
                <c:pt idx="6">
                  <c:v>11410.003200000001</c:v>
                </c:pt>
                <c:pt idx="7">
                  <c:v>16853.734363364347</c:v>
                </c:pt>
                <c:pt idx="8">
                  <c:v>12287.694571588607</c:v>
                </c:pt>
                <c:pt idx="9">
                  <c:v>6276.5833333333339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D-4471-BF8E-79A2A20398D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57839615"/>
        <c:axId val="1557849215"/>
      </c:barChart>
      <c:catAx>
        <c:axId val="15578396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Linea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57849215"/>
        <c:crosses val="autoZero"/>
        <c:auto val="1"/>
        <c:lblAlgn val="ctr"/>
        <c:lblOffset val="100"/>
        <c:noMultiLvlLbl val="0"/>
      </c:catAx>
      <c:valAx>
        <c:axId val="1557849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57839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Murillo</a:t>
            </a:r>
          </a:p>
        </c:rich>
      </c:tx>
      <c:layout>
        <c:manualLayout>
          <c:xMode val="edge"/>
          <c:yMode val="edge"/>
          <c:x val="0.1243327206655024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7078730368461981E-2"/>
          <c:y val="0.15451900274284888"/>
          <c:w val="0.8963083697855766"/>
          <c:h val="0.50797872101851105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MAYOR'!$B$25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-21.381423856671375</c:v>
                </c:pt>
                <c:pt idx="1">
                  <c:v>49.025487256371804</c:v>
                </c:pt>
                <c:pt idx="2">
                  <c:v>62.461435278336751</c:v>
                </c:pt>
                <c:pt idx="3">
                  <c:v>-12.273459109111215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30-495E-8420-15349DD2DC72}"/>
            </c:ext>
          </c:extLst>
        </c:ser>
        <c:ser>
          <c:idx val="1"/>
          <c:order val="1"/>
          <c:tx>
            <c:strRef>
              <c:f>'4.3.4. VARIACION $ PLAZAS MAYOR'!$B$26</c:f>
              <c:strCache>
                <c:ptCount val="1"/>
                <c:pt idx="0">
                  <c:v>Tomate de árbol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4.629073704472404</c:v>
                </c:pt>
                <c:pt idx="1">
                  <c:v>24.511801168374987</c:v>
                </c:pt>
                <c:pt idx="2">
                  <c:v>28.199805637539185</c:v>
                </c:pt>
                <c:pt idx="3">
                  <c:v>-0.59145889477946412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30-495E-8420-15349DD2DC72}"/>
            </c:ext>
          </c:extLst>
        </c:ser>
        <c:ser>
          <c:idx val="2"/>
          <c:order val="2"/>
          <c:tx>
            <c:strRef>
              <c:f>'4.3.4. VARIACION $ PLAZAS MAYOR'!$B$27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33.152598627907196</c:v>
                </c:pt>
                <c:pt idx="1">
                  <c:v>45.037146606226884</c:v>
                </c:pt>
                <c:pt idx="2">
                  <c:v>41.538010064429216</c:v>
                </c:pt>
                <c:pt idx="3">
                  <c:v>-24.434686156795621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30-495E-8420-15349DD2DC72}"/>
            </c:ext>
          </c:extLst>
        </c:ser>
        <c:ser>
          <c:idx val="3"/>
          <c:order val="3"/>
          <c:tx>
            <c:strRef>
              <c:f>'4.3.4. VARIACION $ PLAZAS MAYOR'!$B$28</c:f>
              <c:strCache>
                <c:ptCount val="1"/>
                <c:pt idx="0">
                  <c:v>Arracacha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-1.9925207686844431</c:v>
                </c:pt>
                <c:pt idx="1">
                  <c:v>-38.43362501112334</c:v>
                </c:pt>
                <c:pt idx="2">
                  <c:v>158.02089930054223</c:v>
                </c:pt>
                <c:pt idx="3">
                  <c:v>27.683778866653853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30-495E-8420-15349DD2DC72}"/>
            </c:ext>
          </c:extLst>
        </c:ser>
        <c:ser>
          <c:idx val="4"/>
          <c:order val="4"/>
          <c:tx>
            <c:strRef>
              <c:f>'4.3.4. VARIACION $ PLAZAS MAYOR'!$B$29</c:f>
              <c:strCache>
                <c:ptCount val="1"/>
                <c:pt idx="0">
                  <c:v>Arveja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6.8810382662412195</c:v>
                </c:pt>
                <c:pt idx="1">
                  <c:v>29.193102104813192</c:v>
                </c:pt>
                <c:pt idx="2">
                  <c:v>19.067808036016729</c:v>
                </c:pt>
                <c:pt idx="3">
                  <c:v>-0.22610382189537859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030-495E-8420-15349DD2DC72}"/>
            </c:ext>
          </c:extLst>
        </c:ser>
        <c:ser>
          <c:idx val="5"/>
          <c:order val="5"/>
          <c:tx>
            <c:strRef>
              <c:f>'4.3.4. VARIACION $ PLAZAS MAYOR'!$B$30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-0.30895550317825382</c:v>
                </c:pt>
                <c:pt idx="1">
                  <c:v>14.983315140661418</c:v>
                </c:pt>
                <c:pt idx="2">
                  <c:v>26.051216759296111</c:v>
                </c:pt>
                <c:pt idx="3">
                  <c:v>1.4246335629327831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030-495E-8420-15349DD2DC72}"/>
            </c:ext>
          </c:extLst>
        </c:ser>
        <c:ser>
          <c:idx val="6"/>
          <c:order val="6"/>
          <c:tx>
            <c:strRef>
              <c:f>'4.3.4. VARIACION $ PLAZAS MAYOR'!$B$31</c:f>
              <c:strCache>
                <c:ptCount val="1"/>
                <c:pt idx="0">
                  <c:v>Cebolla de rama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1.036625254315851</c:v>
                </c:pt>
                <c:pt idx="1">
                  <c:v>7.1116749990914485</c:v>
                </c:pt>
                <c:pt idx="2">
                  <c:v>6.3647351504516791</c:v>
                </c:pt>
                <c:pt idx="3">
                  <c:v>-26.944029223478751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030-495E-8420-15349DD2DC72}"/>
            </c:ext>
          </c:extLst>
        </c:ser>
        <c:ser>
          <c:idx val="7"/>
          <c:order val="7"/>
          <c:tx>
            <c:strRef>
              <c:f>'4.3.4. VARIACION $ PLAZAS MAYOR'!$B$32</c:f>
              <c:strCache>
                <c:ptCount val="1"/>
                <c:pt idx="0">
                  <c:v>Ganaderia dp (carne de bovina)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030-495E-8420-15349DD2DC72}"/>
            </c:ext>
          </c:extLst>
        </c:ser>
        <c:ser>
          <c:idx val="8"/>
          <c:order val="8"/>
          <c:tx>
            <c:strRef>
              <c:f>'4.3.4. VARIACION $ PLAZAS MAYOR'!$B$33</c:f>
              <c:strCache>
                <c:ptCount val="1"/>
                <c:pt idx="0">
                  <c:v>Ganaderia dp (queso)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7.0517655397193835</c:v>
                </c:pt>
                <c:pt idx="1">
                  <c:v>15.877641088703982</c:v>
                </c:pt>
                <c:pt idx="2">
                  <c:v>20.525329196525604</c:v>
                </c:pt>
                <c:pt idx="3">
                  <c:v>18.793697659086163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030-495E-8420-15349DD2DC72}"/>
            </c:ext>
          </c:extLst>
        </c:ser>
        <c:ser>
          <c:idx val="9"/>
          <c:order val="9"/>
          <c:tx>
            <c:strRef>
              <c:f>'4.3.4. VARIACION $ PLAZAS MAYOR'!$B$34</c:f>
              <c:strCache>
                <c:ptCount val="1"/>
                <c:pt idx="0">
                  <c:v>Piscicultura trucha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-1.9357943347374515</c:v>
                </c:pt>
                <c:pt idx="1">
                  <c:v>24.063814064771648</c:v>
                </c:pt>
                <c:pt idx="2">
                  <c:v>10.458632683611626</c:v>
                </c:pt>
                <c:pt idx="3">
                  <c:v>12.293694688043971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030-495E-8420-15349DD2D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975871"/>
        <c:axId val="219966447"/>
      </c:lineChart>
      <c:catAx>
        <c:axId val="21997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9966447"/>
        <c:crosses val="autoZero"/>
        <c:auto val="1"/>
        <c:lblAlgn val="ctr"/>
        <c:lblOffset val="100"/>
        <c:noMultiLvlLbl val="0"/>
      </c:catAx>
      <c:valAx>
        <c:axId val="21996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9975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227244762940631E-2"/>
          <c:y val="0.66249772376135985"/>
          <c:w val="0.98072475906383061"/>
          <c:h val="0.31471746384107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252548</xdr:colOff>
      <xdr:row>1</xdr:row>
      <xdr:rowOff>27214</xdr:rowOff>
    </xdr:from>
    <xdr:to>
      <xdr:col>16</xdr:col>
      <xdr:colOff>210094</xdr:colOff>
      <xdr:row>23</xdr:row>
      <xdr:rowOff>74022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ACE55F-AD62-8BDD-BF7F-CE59A00BC6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711200</xdr:colOff>
      <xdr:row>0</xdr:row>
      <xdr:rowOff>84666</xdr:rowOff>
    </xdr:from>
    <xdr:to>
      <xdr:col>15</xdr:col>
      <xdr:colOff>364068</xdr:colOff>
      <xdr:row>18</xdr:row>
      <xdr:rowOff>84666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F266A7-D1AC-D326-15A4-C65E3A83CE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workbookViewId="0">
      <selection activeCell="C13" sqref="C13"/>
    </sheetView>
  </sheetViews>
  <sheetFormatPr baseColWidth="10" defaultColWidth="11.3984375" defaultRowHeight="13.8"/>
  <cols>
    <col min="2" max="2" width="35.296875" customWidth="1"/>
    <col min="3" max="3" width="16.3984375" customWidth="1"/>
    <col min="4" max="4" width="11" customWidth="1"/>
    <col min="5" max="5" width="31.59765625" customWidth="1"/>
  </cols>
  <sheetData>
    <row r="3" spans="2:5">
      <c r="B3" s="64" t="s">
        <v>0</v>
      </c>
      <c r="C3" s="64"/>
      <c r="D3" s="64"/>
      <c r="E3" s="64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22.8">
      <c r="B5" s="48" t="s">
        <v>5</v>
      </c>
      <c r="C5" s="47" t="s">
        <v>6</v>
      </c>
      <c r="D5" s="40">
        <v>27</v>
      </c>
      <c r="E5" s="40" t="s">
        <v>7</v>
      </c>
    </row>
    <row r="6" spans="2:5" ht="22.8">
      <c r="B6" s="42" t="s">
        <v>8</v>
      </c>
      <c r="C6" s="42" t="s">
        <v>9</v>
      </c>
      <c r="D6" s="42">
        <v>35</v>
      </c>
      <c r="E6" s="42" t="s">
        <v>10</v>
      </c>
    </row>
    <row r="7" spans="2:5" ht="22.8">
      <c r="B7" s="42" t="s">
        <v>11</v>
      </c>
      <c r="C7" s="41" t="s">
        <v>12</v>
      </c>
      <c r="D7" s="42">
        <v>48</v>
      </c>
      <c r="E7" s="42" t="s">
        <v>13</v>
      </c>
    </row>
    <row r="8" spans="2:5" ht="22.8">
      <c r="B8" s="42" t="s">
        <v>14</v>
      </c>
      <c r="C8" s="42" t="s">
        <v>9</v>
      </c>
      <c r="D8" s="42">
        <v>54</v>
      </c>
      <c r="E8" s="42" t="s">
        <v>15</v>
      </c>
    </row>
    <row r="9" spans="2:5" ht="22.8">
      <c r="B9" s="48" t="s">
        <v>16</v>
      </c>
      <c r="C9" s="41" t="s">
        <v>17</v>
      </c>
      <c r="D9" s="42" t="s">
        <v>18</v>
      </c>
      <c r="E9" s="42" t="s">
        <v>19</v>
      </c>
    </row>
    <row r="10" spans="2:5" ht="34.200000000000003">
      <c r="B10" s="48" t="s">
        <v>8</v>
      </c>
      <c r="C10" s="42" t="s">
        <v>20</v>
      </c>
      <c r="D10" s="42" t="s">
        <v>21</v>
      </c>
      <c r="E10" s="42" t="s">
        <v>10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4"/>
  <sheetViews>
    <sheetView workbookViewId="0">
      <selection activeCell="G4" sqref="G4"/>
    </sheetView>
  </sheetViews>
  <sheetFormatPr baseColWidth="10" defaultColWidth="11.3984375" defaultRowHeight="13.8"/>
  <cols>
    <col min="1" max="1" width="36.09765625" customWidth="1"/>
    <col min="2" max="2" width="13.69921875" customWidth="1"/>
    <col min="3" max="3" width="19.3984375" customWidth="1"/>
    <col min="4" max="4" width="18.3984375" customWidth="1"/>
    <col min="6" max="6" width="9" customWidth="1"/>
    <col min="7" max="7" width="23.59765625" customWidth="1"/>
    <col min="8" max="8" width="20" customWidth="1"/>
  </cols>
  <sheetData>
    <row r="3" spans="1:7">
      <c r="A3" s="66" t="s">
        <v>22</v>
      </c>
      <c r="B3" s="66"/>
      <c r="C3" s="66"/>
      <c r="D3" s="66"/>
      <c r="E3" s="66"/>
      <c r="F3" s="66"/>
      <c r="G3" s="66"/>
    </row>
    <row r="4" spans="1:7" ht="38.4" customHeight="1">
      <c r="A4" s="67" t="s">
        <v>1</v>
      </c>
      <c r="B4" s="67" t="s">
        <v>23</v>
      </c>
      <c r="C4" s="67" t="s">
        <v>24</v>
      </c>
      <c r="D4" s="24" t="s">
        <v>25</v>
      </c>
      <c r="E4" s="67" t="s">
        <v>26</v>
      </c>
      <c r="F4" s="67" t="s">
        <v>27</v>
      </c>
      <c r="G4" s="24" t="s">
        <v>28</v>
      </c>
    </row>
    <row r="5" spans="1:7">
      <c r="A5" s="67"/>
      <c r="B5" s="67"/>
      <c r="C5" s="67"/>
      <c r="D5" s="24" t="s">
        <v>29</v>
      </c>
      <c r="E5" s="67"/>
      <c r="F5" s="67"/>
      <c r="G5" s="24" t="s">
        <v>29</v>
      </c>
    </row>
    <row r="6" spans="1:7">
      <c r="A6" s="48" t="s">
        <v>5</v>
      </c>
      <c r="B6" s="47" t="s">
        <v>6</v>
      </c>
      <c r="C6" s="43" t="s">
        <v>30</v>
      </c>
      <c r="D6" s="43" t="s">
        <v>31</v>
      </c>
      <c r="E6" s="44">
        <v>1</v>
      </c>
      <c r="F6" s="43" t="s">
        <v>32</v>
      </c>
      <c r="G6" s="43" t="s">
        <v>33</v>
      </c>
    </row>
    <row r="7" spans="1:7" ht="22.8">
      <c r="A7" s="42" t="s">
        <v>8</v>
      </c>
      <c r="B7" s="42" t="s">
        <v>9</v>
      </c>
      <c r="C7" s="43" t="s">
        <v>34</v>
      </c>
      <c r="D7" s="43" t="s">
        <v>31</v>
      </c>
      <c r="E7" s="44">
        <v>1</v>
      </c>
      <c r="F7" s="43" t="s">
        <v>32</v>
      </c>
      <c r="G7" s="43" t="s">
        <v>35</v>
      </c>
    </row>
    <row r="8" spans="1:7" ht="22.8">
      <c r="A8" s="42" t="s">
        <v>11</v>
      </c>
      <c r="B8" s="41" t="s">
        <v>12</v>
      </c>
      <c r="C8" s="43" t="s">
        <v>36</v>
      </c>
      <c r="D8" s="43" t="s">
        <v>37</v>
      </c>
      <c r="E8" s="43" t="s">
        <v>38</v>
      </c>
      <c r="F8" s="43" t="s">
        <v>32</v>
      </c>
      <c r="G8" s="43" t="s">
        <v>35</v>
      </c>
    </row>
    <row r="9" spans="1:7" ht="22.8">
      <c r="A9" s="42" t="s">
        <v>14</v>
      </c>
      <c r="B9" s="42" t="s">
        <v>9</v>
      </c>
      <c r="C9" s="43" t="s">
        <v>34</v>
      </c>
      <c r="D9" s="43" t="s">
        <v>39</v>
      </c>
      <c r="E9" s="43" t="s">
        <v>40</v>
      </c>
      <c r="F9" s="43" t="s">
        <v>41</v>
      </c>
      <c r="G9" s="43" t="s">
        <v>42</v>
      </c>
    </row>
    <row r="10" spans="1:7" ht="22.8">
      <c r="A10" s="48" t="s">
        <v>16</v>
      </c>
      <c r="B10" s="41" t="s">
        <v>17</v>
      </c>
      <c r="C10" s="43" t="s">
        <v>43</v>
      </c>
      <c r="D10" s="43" t="s">
        <v>31</v>
      </c>
      <c r="E10" s="44">
        <v>1</v>
      </c>
      <c r="F10" s="43" t="s">
        <v>32</v>
      </c>
      <c r="G10" s="43" t="s">
        <v>33</v>
      </c>
    </row>
    <row r="11" spans="1:7" ht="22.95" customHeight="1">
      <c r="A11" s="68" t="s">
        <v>8</v>
      </c>
      <c r="B11" s="42" t="s">
        <v>44</v>
      </c>
      <c r="C11" s="43" t="s">
        <v>45</v>
      </c>
      <c r="D11" s="43" t="s">
        <v>31</v>
      </c>
      <c r="E11" s="44">
        <v>1</v>
      </c>
      <c r="F11" s="43" t="s">
        <v>41</v>
      </c>
      <c r="G11" s="43" t="s">
        <v>33</v>
      </c>
    </row>
    <row r="12" spans="1:7">
      <c r="A12" s="69"/>
      <c r="B12" s="41" t="s">
        <v>46</v>
      </c>
      <c r="C12" s="43" t="s">
        <v>34</v>
      </c>
      <c r="D12" s="43" t="s">
        <v>47</v>
      </c>
      <c r="E12" s="44">
        <v>1</v>
      </c>
      <c r="F12" s="43" t="s">
        <v>32</v>
      </c>
      <c r="G12" s="43" t="s">
        <v>48</v>
      </c>
    </row>
    <row r="13" spans="1:7">
      <c r="A13" s="70"/>
      <c r="B13" s="42" t="s">
        <v>49</v>
      </c>
      <c r="C13" s="43" t="s">
        <v>36</v>
      </c>
      <c r="D13" s="43" t="s">
        <v>47</v>
      </c>
      <c r="E13" s="44">
        <v>1</v>
      </c>
      <c r="F13" s="43" t="s">
        <v>32</v>
      </c>
      <c r="G13" s="43" t="s">
        <v>48</v>
      </c>
    </row>
    <row r="14" spans="1:7">
      <c r="A14" s="65" t="s">
        <v>50</v>
      </c>
      <c r="B14" s="65"/>
      <c r="C14" s="65"/>
      <c r="D14" s="65"/>
      <c r="E14" s="65"/>
      <c r="F14" s="65"/>
      <c r="G14" s="65"/>
    </row>
  </sheetData>
  <mergeCells count="8">
    <mergeCell ref="A14:G14"/>
    <mergeCell ref="A3:G3"/>
    <mergeCell ref="A4:A5"/>
    <mergeCell ref="B4:B5"/>
    <mergeCell ref="C4:C5"/>
    <mergeCell ref="E4:E5"/>
    <mergeCell ref="F4:F5"/>
    <mergeCell ref="A11:A13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2"/>
  <sheetViews>
    <sheetView workbookViewId="0">
      <selection activeCell="B5" sqref="B5:F11"/>
    </sheetView>
  </sheetViews>
  <sheetFormatPr baseColWidth="10" defaultColWidth="11.3984375" defaultRowHeight="13.8"/>
  <cols>
    <col min="2" max="2" width="33.296875" customWidth="1"/>
    <col min="3" max="3" width="20.59765625" customWidth="1"/>
    <col min="4" max="4" width="21.09765625" customWidth="1"/>
    <col min="5" max="5" width="22.09765625" customWidth="1"/>
    <col min="6" max="6" width="26.09765625" customWidth="1"/>
  </cols>
  <sheetData>
    <row r="4" spans="2:6">
      <c r="B4" s="66" t="s">
        <v>51</v>
      </c>
      <c r="C4" s="66"/>
      <c r="D4" s="66"/>
      <c r="E4" s="66"/>
      <c r="F4" s="66"/>
    </row>
    <row r="5" spans="2:6" ht="26.4">
      <c r="B5" s="24" t="s">
        <v>52</v>
      </c>
      <c r="C5" s="24" t="s">
        <v>53</v>
      </c>
      <c r="D5" s="24" t="s">
        <v>54</v>
      </c>
      <c r="E5" s="24" t="s">
        <v>55</v>
      </c>
      <c r="F5" s="24" t="s">
        <v>56</v>
      </c>
    </row>
    <row r="6" spans="2:6" ht="14.4" customHeight="1">
      <c r="B6" s="71" t="s">
        <v>57</v>
      </c>
      <c r="C6" s="71" t="s">
        <v>58</v>
      </c>
      <c r="D6" s="43" t="s">
        <v>9</v>
      </c>
      <c r="E6" s="71" t="s">
        <v>59</v>
      </c>
      <c r="F6" s="71" t="s">
        <v>60</v>
      </c>
    </row>
    <row r="7" spans="2:6" ht="14.4" customHeight="1">
      <c r="B7" s="72"/>
      <c r="C7" s="72"/>
      <c r="D7" s="43" t="s">
        <v>61</v>
      </c>
      <c r="E7" s="72"/>
      <c r="F7" s="72"/>
    </row>
    <row r="8" spans="2:6" ht="14.4" customHeight="1">
      <c r="B8" s="73" t="s">
        <v>62</v>
      </c>
      <c r="C8" s="71" t="s">
        <v>58</v>
      </c>
      <c r="D8" s="43" t="s">
        <v>6</v>
      </c>
      <c r="E8" s="71" t="s">
        <v>59</v>
      </c>
      <c r="F8" s="71" t="s">
        <v>60</v>
      </c>
    </row>
    <row r="9" spans="2:6" ht="14.4" customHeight="1">
      <c r="B9" s="74"/>
      <c r="C9" s="76"/>
      <c r="D9" s="43" t="s">
        <v>63</v>
      </c>
      <c r="E9" s="76"/>
      <c r="F9" s="76"/>
    </row>
    <row r="10" spans="2:6" ht="14.4" customHeight="1">
      <c r="B10" s="75"/>
      <c r="C10" s="72"/>
      <c r="D10" s="43" t="s">
        <v>12</v>
      </c>
      <c r="E10" s="72"/>
      <c r="F10" s="72"/>
    </row>
    <row r="11" spans="2:6" ht="14.4" customHeight="1">
      <c r="B11" s="43" t="s">
        <v>64</v>
      </c>
      <c r="C11" s="43" t="s">
        <v>58</v>
      </c>
      <c r="D11" s="43" t="s">
        <v>65</v>
      </c>
      <c r="E11" s="43" t="s">
        <v>66</v>
      </c>
      <c r="F11" s="43" t="s">
        <v>60</v>
      </c>
    </row>
    <row r="12" spans="2:6">
      <c r="B12" s="65" t="s">
        <v>50</v>
      </c>
      <c r="C12" s="65"/>
      <c r="D12" s="65"/>
      <c r="E12" s="65"/>
      <c r="F12" s="65"/>
    </row>
  </sheetData>
  <mergeCells count="10">
    <mergeCell ref="B12:F12"/>
    <mergeCell ref="B4:F4"/>
    <mergeCell ref="C6:C7"/>
    <mergeCell ref="B6:B7"/>
    <mergeCell ref="F6:F7"/>
    <mergeCell ref="B8:B10"/>
    <mergeCell ref="C8:C10"/>
    <mergeCell ref="E6:E7"/>
    <mergeCell ref="E8:E10"/>
    <mergeCell ref="F8:F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2"/>
  <sheetViews>
    <sheetView zoomScale="77" zoomScaleNormal="77" workbookViewId="0">
      <selection activeCell="G6" sqref="G6"/>
    </sheetView>
  </sheetViews>
  <sheetFormatPr baseColWidth="10" defaultColWidth="11.3984375" defaultRowHeight="13.8"/>
  <cols>
    <col min="2" max="2" width="33" customWidth="1"/>
    <col min="3" max="3" width="14.59765625" customWidth="1"/>
    <col min="4" max="4" width="15.09765625" customWidth="1"/>
    <col min="5" max="5" width="11.296875" customWidth="1"/>
    <col min="7" max="7" width="26.8984375" customWidth="1"/>
  </cols>
  <sheetData>
    <row r="4" spans="2:7">
      <c r="B4" s="77" t="s">
        <v>67</v>
      </c>
      <c r="C4" s="77"/>
      <c r="D4" s="77"/>
      <c r="E4" s="77"/>
      <c r="F4" s="77"/>
      <c r="G4" s="77"/>
    </row>
    <row r="5" spans="2:7" ht="39.6">
      <c r="B5" s="24" t="s">
        <v>68</v>
      </c>
      <c r="C5" s="24" t="s">
        <v>69</v>
      </c>
      <c r="D5" s="24" t="s">
        <v>70</v>
      </c>
      <c r="E5" s="24" t="s">
        <v>71</v>
      </c>
      <c r="F5" s="24" t="s">
        <v>72</v>
      </c>
      <c r="G5" s="24" t="s">
        <v>73</v>
      </c>
    </row>
    <row r="6" spans="2:7">
      <c r="B6" s="71" t="s">
        <v>57</v>
      </c>
      <c r="C6" s="43" t="s">
        <v>9</v>
      </c>
      <c r="D6" s="43" t="s">
        <v>74</v>
      </c>
      <c r="E6" s="40" t="s">
        <v>75</v>
      </c>
      <c r="F6" s="40" t="s">
        <v>32</v>
      </c>
      <c r="G6" s="40" t="s">
        <v>76</v>
      </c>
    </row>
    <row r="7" spans="2:7">
      <c r="B7" s="72"/>
      <c r="C7" s="43" t="s">
        <v>61</v>
      </c>
      <c r="D7" s="43" t="s">
        <v>34</v>
      </c>
      <c r="E7" s="41" t="s">
        <v>77</v>
      </c>
      <c r="F7" s="41" t="s">
        <v>32</v>
      </c>
      <c r="G7" s="40" t="s">
        <v>76</v>
      </c>
    </row>
    <row r="8" spans="2:7">
      <c r="B8" s="73" t="s">
        <v>62</v>
      </c>
      <c r="C8" s="43" t="s">
        <v>6</v>
      </c>
      <c r="D8" s="43" t="s">
        <v>34</v>
      </c>
      <c r="E8" s="41" t="s">
        <v>75</v>
      </c>
      <c r="F8" s="41" t="s">
        <v>41</v>
      </c>
      <c r="G8" s="40" t="s">
        <v>76</v>
      </c>
    </row>
    <row r="9" spans="2:7">
      <c r="B9" s="74"/>
      <c r="C9" s="43" t="s">
        <v>63</v>
      </c>
      <c r="D9" s="43" t="s">
        <v>34</v>
      </c>
      <c r="E9" s="41" t="s">
        <v>78</v>
      </c>
      <c r="F9" s="41" t="s">
        <v>32</v>
      </c>
      <c r="G9" s="40" t="s">
        <v>76</v>
      </c>
    </row>
    <row r="10" spans="2:7">
      <c r="B10" s="75"/>
      <c r="C10" s="43" t="s">
        <v>12</v>
      </c>
      <c r="D10" s="41" t="s">
        <v>36</v>
      </c>
      <c r="E10" s="41" t="s">
        <v>78</v>
      </c>
      <c r="F10" s="41" t="s">
        <v>32</v>
      </c>
      <c r="G10" s="40" t="s">
        <v>76</v>
      </c>
    </row>
    <row r="11" spans="2:7">
      <c r="B11" s="43" t="s">
        <v>64</v>
      </c>
      <c r="C11" s="43" t="s">
        <v>65</v>
      </c>
      <c r="D11" s="41" t="s">
        <v>36</v>
      </c>
      <c r="E11" s="41" t="s">
        <v>78</v>
      </c>
      <c r="F11" s="41" t="s">
        <v>32</v>
      </c>
      <c r="G11" s="40" t="s">
        <v>76</v>
      </c>
    </row>
    <row r="12" spans="2:7">
      <c r="B12" s="77" t="s">
        <v>50</v>
      </c>
      <c r="C12" s="77"/>
      <c r="D12" s="77"/>
      <c r="E12" s="77"/>
      <c r="F12" s="77"/>
      <c r="G12" s="77"/>
    </row>
  </sheetData>
  <mergeCells count="4">
    <mergeCell ref="B4:G4"/>
    <mergeCell ref="B12:G12"/>
    <mergeCell ref="B6:B7"/>
    <mergeCell ref="B8:B1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2:I29"/>
  <sheetViews>
    <sheetView topLeftCell="A2" zoomScale="115" zoomScaleNormal="115" workbookViewId="0">
      <selection activeCell="B3" sqref="B1:I1048576"/>
    </sheetView>
  </sheetViews>
  <sheetFormatPr baseColWidth="10" defaultColWidth="11.3984375" defaultRowHeight="13.8"/>
  <cols>
    <col min="1" max="1" width="9.8984375" customWidth="1"/>
    <col min="2" max="2" width="19" customWidth="1"/>
    <col min="3" max="3" width="14" customWidth="1"/>
    <col min="4" max="4" width="18.296875" customWidth="1"/>
    <col min="5" max="5" width="8.296875" customWidth="1"/>
    <col min="6" max="6" width="19.8984375" customWidth="1"/>
    <col min="7" max="7" width="12.296875" customWidth="1"/>
    <col min="8" max="8" width="9.59765625" customWidth="1"/>
    <col min="9" max="9" width="12" customWidth="1"/>
    <col min="10" max="10" width="8.59765625" customWidth="1"/>
    <col min="11" max="11" width="4.3984375" customWidth="1"/>
    <col min="14" max="14" width="25.69921875" customWidth="1"/>
  </cols>
  <sheetData>
    <row r="2" spans="1:9">
      <c r="A2" s="77" t="s">
        <v>79</v>
      </c>
      <c r="B2" s="77"/>
      <c r="C2" s="77"/>
      <c r="D2" s="77"/>
      <c r="E2" s="77"/>
      <c r="F2" s="77"/>
      <c r="G2" s="77"/>
      <c r="H2" s="77"/>
    </row>
    <row r="3" spans="1:9" ht="33.6" customHeight="1">
      <c r="A3" s="78" t="s">
        <v>80</v>
      </c>
      <c r="B3" s="78" t="s">
        <v>81</v>
      </c>
      <c r="C3" s="78" t="s">
        <v>82</v>
      </c>
      <c r="D3" s="78" t="s">
        <v>83</v>
      </c>
      <c r="E3" s="78"/>
      <c r="F3" s="78" t="s">
        <v>28</v>
      </c>
      <c r="G3" s="56" t="s">
        <v>84</v>
      </c>
      <c r="H3" s="56" t="s">
        <v>85</v>
      </c>
      <c r="I3" s="56" t="s">
        <v>86</v>
      </c>
    </row>
    <row r="4" spans="1:9">
      <c r="A4" s="78"/>
      <c r="B4" s="78"/>
      <c r="C4" s="78"/>
      <c r="D4" s="56" t="s">
        <v>87</v>
      </c>
      <c r="E4" s="56" t="s">
        <v>88</v>
      </c>
      <c r="F4" s="78"/>
      <c r="G4" s="56" t="s">
        <v>89</v>
      </c>
      <c r="H4" s="56" t="s">
        <v>89</v>
      </c>
      <c r="I4" s="27" t="s">
        <v>90</v>
      </c>
    </row>
    <row r="5" spans="1:9">
      <c r="A5" s="58" t="s">
        <v>91</v>
      </c>
      <c r="B5" s="43" t="s">
        <v>12</v>
      </c>
      <c r="C5" s="47" t="s">
        <v>36</v>
      </c>
      <c r="D5" s="43" t="s">
        <v>31</v>
      </c>
      <c r="E5" s="44">
        <v>1</v>
      </c>
      <c r="F5" s="43" t="s">
        <v>35</v>
      </c>
      <c r="G5" s="51">
        <v>4000</v>
      </c>
      <c r="H5" s="51">
        <v>8000</v>
      </c>
      <c r="I5" s="50">
        <f t="shared" ref="I5:I16" si="0">G5/H5</f>
        <v>0.5</v>
      </c>
    </row>
    <row r="6" spans="1:9">
      <c r="A6" s="58" t="s">
        <v>92</v>
      </c>
      <c r="B6" s="49" t="s">
        <v>49</v>
      </c>
      <c r="C6" s="43" t="s">
        <v>36</v>
      </c>
      <c r="D6" s="41" t="s">
        <v>93</v>
      </c>
      <c r="E6" s="44">
        <v>1</v>
      </c>
      <c r="F6" s="43" t="s">
        <v>35</v>
      </c>
      <c r="G6" s="51">
        <v>240</v>
      </c>
      <c r="H6" s="51">
        <v>4000</v>
      </c>
      <c r="I6" s="45">
        <f>G6/H6</f>
        <v>0.06</v>
      </c>
    </row>
    <row r="7" spans="1:9">
      <c r="A7" s="79" t="s">
        <v>94</v>
      </c>
      <c r="B7" s="43" t="s">
        <v>44</v>
      </c>
      <c r="C7" s="43" t="s">
        <v>30</v>
      </c>
      <c r="D7" s="43" t="s">
        <v>31</v>
      </c>
      <c r="E7" s="44">
        <v>1</v>
      </c>
      <c r="F7" s="43" t="s">
        <v>35</v>
      </c>
      <c r="G7" s="17">
        <v>100</v>
      </c>
      <c r="H7" s="17">
        <v>1800</v>
      </c>
      <c r="I7" s="45">
        <f>G7/H7</f>
        <v>5.5555555555555552E-2</v>
      </c>
    </row>
    <row r="8" spans="1:9">
      <c r="A8" s="80"/>
      <c r="B8" s="43" t="s">
        <v>95</v>
      </c>
      <c r="C8" s="43" t="s">
        <v>30</v>
      </c>
      <c r="D8" s="41" t="s">
        <v>96</v>
      </c>
      <c r="E8" s="44">
        <v>1</v>
      </c>
      <c r="F8" s="43" t="s">
        <v>35</v>
      </c>
      <c r="G8" s="51">
        <v>1000</v>
      </c>
      <c r="H8" s="51">
        <v>25000</v>
      </c>
      <c r="I8" s="46">
        <f t="shared" si="0"/>
        <v>0.04</v>
      </c>
    </row>
    <row r="9" spans="1:9" ht="22.8">
      <c r="A9" s="58" t="s">
        <v>97</v>
      </c>
      <c r="B9" s="49" t="s">
        <v>61</v>
      </c>
      <c r="C9" s="43" t="s">
        <v>30</v>
      </c>
      <c r="D9" s="43" t="s">
        <v>98</v>
      </c>
      <c r="E9" s="43" t="s">
        <v>99</v>
      </c>
      <c r="F9" s="43" t="s">
        <v>100</v>
      </c>
      <c r="G9" s="17">
        <v>130</v>
      </c>
      <c r="H9" s="17">
        <v>2000</v>
      </c>
      <c r="I9" s="45">
        <f t="shared" si="0"/>
        <v>6.5000000000000002E-2</v>
      </c>
    </row>
    <row r="10" spans="1:9" ht="22.8">
      <c r="A10" s="79" t="s">
        <v>101</v>
      </c>
      <c r="B10" s="49" t="s">
        <v>6</v>
      </c>
      <c r="C10" s="43" t="s">
        <v>30</v>
      </c>
      <c r="D10" s="43" t="s">
        <v>102</v>
      </c>
      <c r="E10" s="43" t="s">
        <v>103</v>
      </c>
      <c r="F10" s="43" t="s">
        <v>104</v>
      </c>
      <c r="G10" s="17">
        <v>160</v>
      </c>
      <c r="H10" s="17">
        <v>2000</v>
      </c>
      <c r="I10" s="45">
        <f t="shared" si="0"/>
        <v>0.08</v>
      </c>
    </row>
    <row r="11" spans="1:9">
      <c r="A11" s="81"/>
      <c r="B11" s="49" t="s">
        <v>105</v>
      </c>
      <c r="C11" s="43" t="s">
        <v>106</v>
      </c>
      <c r="D11" s="43" t="s">
        <v>58</v>
      </c>
      <c r="E11" s="44">
        <v>1</v>
      </c>
      <c r="F11" s="43" t="s">
        <v>33</v>
      </c>
      <c r="G11" s="17">
        <v>0</v>
      </c>
      <c r="H11" s="17">
        <v>7500</v>
      </c>
      <c r="I11" s="45">
        <f t="shared" si="0"/>
        <v>0</v>
      </c>
    </row>
    <row r="12" spans="1:9">
      <c r="A12" s="81"/>
      <c r="B12" s="49" t="s">
        <v>107</v>
      </c>
      <c r="C12" s="43" t="s">
        <v>43</v>
      </c>
      <c r="D12" s="43" t="s">
        <v>108</v>
      </c>
      <c r="E12" s="44">
        <v>1</v>
      </c>
      <c r="F12" s="43" t="s">
        <v>33</v>
      </c>
      <c r="G12" s="17">
        <v>0</v>
      </c>
      <c r="H12" s="17">
        <v>1800</v>
      </c>
      <c r="I12" s="45">
        <f t="shared" si="0"/>
        <v>0</v>
      </c>
    </row>
    <row r="13" spans="1:9" ht="22.8">
      <c r="A13" s="80"/>
      <c r="B13" s="49" t="s">
        <v>109</v>
      </c>
      <c r="C13" s="43" t="s">
        <v>36</v>
      </c>
      <c r="D13" s="43" t="s">
        <v>110</v>
      </c>
      <c r="E13" s="43" t="s">
        <v>111</v>
      </c>
      <c r="F13" s="43" t="s">
        <v>112</v>
      </c>
      <c r="G13" s="17">
        <v>200</v>
      </c>
      <c r="H13" s="17">
        <v>13500</v>
      </c>
      <c r="I13" s="46">
        <f t="shared" si="0"/>
        <v>1.4814814814814815E-2</v>
      </c>
    </row>
    <row r="14" spans="1:9">
      <c r="A14" s="82" t="s">
        <v>113</v>
      </c>
      <c r="B14" s="49" t="s">
        <v>9</v>
      </c>
      <c r="C14" s="43" t="s">
        <v>30</v>
      </c>
      <c r="D14" s="43" t="s">
        <v>31</v>
      </c>
      <c r="E14" s="44">
        <v>1</v>
      </c>
      <c r="F14" s="43" t="s">
        <v>35</v>
      </c>
      <c r="G14" s="17">
        <v>4000</v>
      </c>
      <c r="H14" s="17">
        <v>8000</v>
      </c>
      <c r="I14" s="50">
        <f t="shared" si="0"/>
        <v>0.5</v>
      </c>
    </row>
    <row r="15" spans="1:9">
      <c r="A15" s="83"/>
      <c r="B15" s="49" t="s">
        <v>114</v>
      </c>
      <c r="C15" s="43" t="s">
        <v>30</v>
      </c>
      <c r="D15" s="43" t="s">
        <v>31</v>
      </c>
      <c r="E15" s="44">
        <v>1</v>
      </c>
      <c r="F15" s="43" t="s">
        <v>35</v>
      </c>
      <c r="G15" s="17">
        <v>175</v>
      </c>
      <c r="H15" s="17">
        <v>1700</v>
      </c>
      <c r="I15" s="50">
        <f t="shared" si="0"/>
        <v>0.10294117647058823</v>
      </c>
    </row>
    <row r="16" spans="1:9">
      <c r="A16" s="58" t="s">
        <v>115</v>
      </c>
      <c r="B16" s="49" t="s">
        <v>116</v>
      </c>
      <c r="C16" s="43" t="s">
        <v>30</v>
      </c>
      <c r="D16" s="43" t="s">
        <v>31</v>
      </c>
      <c r="E16" s="44">
        <v>1</v>
      </c>
      <c r="F16" s="43" t="s">
        <v>117</v>
      </c>
      <c r="G16" s="17">
        <v>224</v>
      </c>
      <c r="H16" s="17">
        <v>20000</v>
      </c>
      <c r="I16" s="46">
        <f t="shared" si="0"/>
        <v>1.12E-2</v>
      </c>
    </row>
    <row r="17" spans="1:8">
      <c r="A17" s="77" t="s">
        <v>50</v>
      </c>
      <c r="B17" s="77"/>
      <c r="C17" s="77"/>
      <c r="D17" s="77"/>
      <c r="E17" s="77"/>
      <c r="F17" s="77"/>
      <c r="G17" s="77"/>
      <c r="H17" s="77"/>
    </row>
    <row r="19" spans="1:8">
      <c r="B19" s="37" t="s">
        <v>118</v>
      </c>
      <c r="C19" s="37" t="s">
        <v>119</v>
      </c>
    </row>
    <row r="20" spans="1:8" ht="14.4" hidden="1">
      <c r="B20" s="36" t="s">
        <v>120</v>
      </c>
      <c r="C20" s="36" t="s">
        <v>91</v>
      </c>
    </row>
    <row r="21" spans="1:8" ht="14.4" hidden="1">
      <c r="B21" s="36" t="s">
        <v>121</v>
      </c>
      <c r="C21" s="36" t="s">
        <v>92</v>
      </c>
    </row>
    <row r="22" spans="1:8" ht="14.4" hidden="1">
      <c r="B22" s="36" t="s">
        <v>122</v>
      </c>
      <c r="C22" s="36" t="s">
        <v>94</v>
      </c>
    </row>
    <row r="23" spans="1:8" ht="14.4" hidden="1">
      <c r="B23" s="36" t="s">
        <v>123</v>
      </c>
      <c r="C23" s="36" t="s">
        <v>94</v>
      </c>
    </row>
    <row r="24" spans="1:8" ht="14.4" hidden="1">
      <c r="B24" s="36" t="s">
        <v>124</v>
      </c>
      <c r="C24" s="36" t="s">
        <v>97</v>
      </c>
    </row>
    <row r="25" spans="1:8" ht="14.4" hidden="1">
      <c r="B25" s="36" t="s">
        <v>125</v>
      </c>
      <c r="C25" s="36" t="s">
        <v>101</v>
      </c>
    </row>
    <row r="26" spans="1:8" ht="14.4" hidden="1">
      <c r="B26" s="36" t="s">
        <v>126</v>
      </c>
      <c r="C26" s="36" t="s">
        <v>101</v>
      </c>
    </row>
    <row r="27" spans="1:8" ht="14.4">
      <c r="B27" s="36" t="s">
        <v>127</v>
      </c>
      <c r="C27" s="36" t="s">
        <v>113</v>
      </c>
    </row>
    <row r="28" spans="1:8" ht="14.4">
      <c r="B28" s="36" t="s">
        <v>128</v>
      </c>
      <c r="C28" s="36" t="s">
        <v>113</v>
      </c>
    </row>
    <row r="29" spans="1:8" ht="14.4" hidden="1">
      <c r="B29" s="36" t="s">
        <v>129</v>
      </c>
      <c r="C29" s="36" t="s">
        <v>115</v>
      </c>
    </row>
  </sheetData>
  <autoFilter ref="B19:C29" xr:uid="{00000000-0001-0000-0600-000000000000}">
    <filterColumn colId="1">
      <filters>
        <filter val="11Lgs1-23"/>
      </filters>
    </filterColumn>
  </autoFilter>
  <mergeCells count="10">
    <mergeCell ref="A3:A4"/>
    <mergeCell ref="D3:E3"/>
    <mergeCell ref="F3:F4"/>
    <mergeCell ref="A2:H2"/>
    <mergeCell ref="A17:H17"/>
    <mergeCell ref="B3:B4"/>
    <mergeCell ref="C3:C4"/>
    <mergeCell ref="A7:A8"/>
    <mergeCell ref="A10:A13"/>
    <mergeCell ref="A14:A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A21" sqref="A21"/>
    </sheetView>
  </sheetViews>
  <sheetFormatPr baseColWidth="10" defaultColWidth="11.3984375" defaultRowHeight="13.8"/>
  <cols>
    <col min="1" max="1" width="8.8984375" customWidth="1"/>
    <col min="2" max="2" width="11" customWidth="1"/>
    <col min="3" max="3" width="24" customWidth="1"/>
    <col min="4" max="4" width="16.296875" customWidth="1"/>
    <col min="5" max="6" width="12.69921875" customWidth="1"/>
    <col min="7" max="7" width="11.8984375" customWidth="1"/>
    <col min="8" max="8" width="4.3984375" customWidth="1"/>
    <col min="9" max="9" width="25.59765625" bestFit="1" customWidth="1"/>
    <col min="11" max="11" width="11.3984375" customWidth="1"/>
    <col min="13" max="13" width="9.69921875" style="38" customWidth="1"/>
    <col min="14" max="14" width="6" customWidth="1"/>
  </cols>
  <sheetData>
    <row r="2" spans="2:13" ht="14.4" thickBot="1">
      <c r="B2" s="85" t="s">
        <v>130</v>
      </c>
      <c r="C2" s="86"/>
      <c r="D2" s="86"/>
      <c r="E2" s="86"/>
      <c r="F2" s="86"/>
      <c r="G2" s="86"/>
    </row>
    <row r="3" spans="2:13" ht="28.5" customHeight="1">
      <c r="B3" s="67" t="s">
        <v>80</v>
      </c>
      <c r="C3" s="67" t="s">
        <v>81</v>
      </c>
      <c r="D3" s="67" t="s">
        <v>82</v>
      </c>
      <c r="E3" s="53" t="s">
        <v>131</v>
      </c>
      <c r="F3" s="53" t="s">
        <v>132</v>
      </c>
      <c r="G3" s="53" t="s">
        <v>85</v>
      </c>
      <c r="I3" s="89" t="s">
        <v>81</v>
      </c>
      <c r="J3" s="25" t="s">
        <v>131</v>
      </c>
      <c r="K3" s="25" t="s">
        <v>132</v>
      </c>
      <c r="L3" s="25" t="s">
        <v>85</v>
      </c>
      <c r="M3" s="87" t="s">
        <v>133</v>
      </c>
    </row>
    <row r="4" spans="2:13" ht="15.75" customHeight="1" thickBot="1">
      <c r="B4" s="67"/>
      <c r="C4" s="67"/>
      <c r="D4" s="67"/>
      <c r="E4" s="53" t="s">
        <v>89</v>
      </c>
      <c r="F4" s="53" t="s">
        <v>89</v>
      </c>
      <c r="G4" s="53" t="s">
        <v>89</v>
      </c>
      <c r="I4" s="90"/>
      <c r="J4" s="26" t="s">
        <v>89</v>
      </c>
      <c r="K4" s="26" t="s">
        <v>89</v>
      </c>
      <c r="L4" s="26" t="s">
        <v>89</v>
      </c>
      <c r="M4" s="88"/>
    </row>
    <row r="5" spans="2:13">
      <c r="B5" s="57" t="s">
        <v>91</v>
      </c>
      <c r="C5" s="54" t="s">
        <v>12</v>
      </c>
      <c r="D5" s="55" t="s">
        <v>36</v>
      </c>
      <c r="E5" s="59">
        <v>6000</v>
      </c>
      <c r="F5" s="59">
        <v>8000</v>
      </c>
      <c r="G5" s="60">
        <v>8000</v>
      </c>
      <c r="I5" s="43" t="s">
        <v>12</v>
      </c>
      <c r="J5" s="2">
        <f>+E5</f>
        <v>6000</v>
      </c>
      <c r="K5" s="2">
        <f t="shared" ref="K5:L16" si="0">+F5</f>
        <v>8000</v>
      </c>
      <c r="L5" s="2">
        <f t="shared" si="0"/>
        <v>8000</v>
      </c>
      <c r="M5" s="52">
        <f>K5/J5*100-100</f>
        <v>33.333333333333314</v>
      </c>
    </row>
    <row r="6" spans="2:13">
      <c r="B6" s="21" t="s">
        <v>92</v>
      </c>
      <c r="C6" s="49" t="s">
        <v>49</v>
      </c>
      <c r="D6" s="43" t="s">
        <v>36</v>
      </c>
      <c r="E6" s="2">
        <v>453</v>
      </c>
      <c r="F6" s="2">
        <v>1360</v>
      </c>
      <c r="G6" s="51">
        <v>4000</v>
      </c>
      <c r="I6" s="49" t="s">
        <v>49</v>
      </c>
      <c r="J6" s="2">
        <f t="shared" ref="J6:J16" si="1">+E6</f>
        <v>453</v>
      </c>
      <c r="K6" s="2">
        <f t="shared" si="0"/>
        <v>1360</v>
      </c>
      <c r="L6" s="2">
        <f t="shared" si="0"/>
        <v>4000</v>
      </c>
      <c r="M6" s="63">
        <f t="shared" ref="M6:M16" si="2">K6/J6*100-100</f>
        <v>200.22075055187634</v>
      </c>
    </row>
    <row r="7" spans="2:13">
      <c r="B7" s="79" t="s">
        <v>94</v>
      </c>
      <c r="C7" s="43" t="s">
        <v>44</v>
      </c>
      <c r="D7" s="43" t="s">
        <v>30</v>
      </c>
      <c r="E7" s="1">
        <v>320</v>
      </c>
      <c r="F7" s="1">
        <v>4400</v>
      </c>
      <c r="G7" s="17">
        <v>1800</v>
      </c>
      <c r="I7" s="43" t="s">
        <v>44</v>
      </c>
      <c r="J7" s="2">
        <v>2060</v>
      </c>
      <c r="K7" s="2">
        <f t="shared" si="0"/>
        <v>4400</v>
      </c>
      <c r="L7" s="2">
        <f t="shared" si="0"/>
        <v>1800</v>
      </c>
      <c r="M7" s="39">
        <f t="shared" si="2"/>
        <v>113.59223300970874</v>
      </c>
    </row>
    <row r="8" spans="2:13">
      <c r="B8" s="80"/>
      <c r="C8" s="43" t="s">
        <v>95</v>
      </c>
      <c r="D8" s="43" t="s">
        <v>30</v>
      </c>
      <c r="E8" s="3">
        <v>20000</v>
      </c>
      <c r="F8" s="3">
        <v>28000</v>
      </c>
      <c r="G8" s="51">
        <v>25000</v>
      </c>
      <c r="I8" s="43" t="s">
        <v>95</v>
      </c>
      <c r="J8" s="2">
        <f t="shared" si="1"/>
        <v>20000</v>
      </c>
      <c r="K8" s="2">
        <f t="shared" si="0"/>
        <v>28000</v>
      </c>
      <c r="L8" s="2">
        <f t="shared" si="0"/>
        <v>25000</v>
      </c>
      <c r="M8" s="39">
        <f t="shared" si="2"/>
        <v>40</v>
      </c>
    </row>
    <row r="9" spans="2:13">
      <c r="B9" s="21" t="s">
        <v>97</v>
      </c>
      <c r="C9" s="49" t="s">
        <v>61</v>
      </c>
      <c r="D9" s="43" t="s">
        <v>30</v>
      </c>
      <c r="E9" s="2">
        <v>1400</v>
      </c>
      <c r="F9" s="2">
        <v>4000</v>
      </c>
      <c r="G9" s="17">
        <v>2000</v>
      </c>
      <c r="I9" s="49" t="s">
        <v>61</v>
      </c>
      <c r="J9" s="2">
        <f t="shared" si="1"/>
        <v>1400</v>
      </c>
      <c r="K9" s="2">
        <f t="shared" si="0"/>
        <v>4000</v>
      </c>
      <c r="L9" s="2">
        <f t="shared" si="0"/>
        <v>2000</v>
      </c>
      <c r="M9" s="63">
        <f t="shared" si="2"/>
        <v>185.71428571428572</v>
      </c>
    </row>
    <row r="10" spans="2:13">
      <c r="B10" s="79" t="s">
        <v>101</v>
      </c>
      <c r="C10" s="49" t="s">
        <v>6</v>
      </c>
      <c r="D10" s="43" t="s">
        <v>30</v>
      </c>
      <c r="E10" s="2">
        <v>5500</v>
      </c>
      <c r="F10" s="2">
        <v>8000</v>
      </c>
      <c r="G10" s="17">
        <v>2000</v>
      </c>
      <c r="I10" s="49" t="s">
        <v>6</v>
      </c>
      <c r="J10" s="2">
        <f t="shared" si="1"/>
        <v>5500</v>
      </c>
      <c r="K10" s="2">
        <f t="shared" si="0"/>
        <v>8000</v>
      </c>
      <c r="L10" s="2">
        <f t="shared" si="0"/>
        <v>2000</v>
      </c>
      <c r="M10" s="39">
        <f t="shared" si="2"/>
        <v>45.454545454545467</v>
      </c>
    </row>
    <row r="11" spans="2:13">
      <c r="B11" s="81"/>
      <c r="C11" s="49" t="s">
        <v>105</v>
      </c>
      <c r="D11" s="43" t="s">
        <v>106</v>
      </c>
      <c r="E11" s="2">
        <v>6500</v>
      </c>
      <c r="F11" s="17">
        <v>7900</v>
      </c>
      <c r="G11" s="17">
        <v>7500</v>
      </c>
      <c r="I11" s="49" t="s">
        <v>105</v>
      </c>
      <c r="J11" s="2">
        <f t="shared" si="1"/>
        <v>6500</v>
      </c>
      <c r="K11" s="2">
        <f t="shared" si="0"/>
        <v>7900</v>
      </c>
      <c r="L11" s="2">
        <f t="shared" si="0"/>
        <v>7500</v>
      </c>
      <c r="M11" s="52">
        <f t="shared" si="2"/>
        <v>21.538461538461533</v>
      </c>
    </row>
    <row r="12" spans="2:13">
      <c r="B12" s="81"/>
      <c r="C12" s="49" t="s">
        <v>107</v>
      </c>
      <c r="D12" s="43" t="s">
        <v>43</v>
      </c>
      <c r="E12" s="2">
        <v>1600</v>
      </c>
      <c r="F12" s="17">
        <v>1600</v>
      </c>
      <c r="G12" s="17">
        <v>1800</v>
      </c>
      <c r="I12" s="49" t="s">
        <v>107</v>
      </c>
      <c r="J12" s="2">
        <f t="shared" si="1"/>
        <v>1600</v>
      </c>
      <c r="K12" s="2">
        <f t="shared" si="0"/>
        <v>1600</v>
      </c>
      <c r="L12" s="2">
        <f t="shared" si="0"/>
        <v>1800</v>
      </c>
      <c r="M12" s="39">
        <f t="shared" si="2"/>
        <v>0</v>
      </c>
    </row>
    <row r="13" spans="2:13">
      <c r="B13" s="80"/>
      <c r="C13" s="49" t="s">
        <v>109</v>
      </c>
      <c r="D13" s="43" t="s">
        <v>36</v>
      </c>
      <c r="E13" s="5">
        <v>9700</v>
      </c>
      <c r="F13" s="5">
        <v>15000</v>
      </c>
      <c r="G13" s="17">
        <v>13500</v>
      </c>
      <c r="I13" s="49" t="s">
        <v>109</v>
      </c>
      <c r="J13" s="2">
        <f t="shared" si="1"/>
        <v>9700</v>
      </c>
      <c r="K13" s="2">
        <f t="shared" si="0"/>
        <v>15000</v>
      </c>
      <c r="L13" s="2">
        <f t="shared" si="0"/>
        <v>13500</v>
      </c>
      <c r="M13" s="39">
        <f t="shared" si="2"/>
        <v>54.639175257731978</v>
      </c>
    </row>
    <row r="14" spans="2:13">
      <c r="B14" s="84" t="s">
        <v>113</v>
      </c>
      <c r="C14" s="49" t="s">
        <v>9</v>
      </c>
      <c r="D14" s="43" t="s">
        <v>30</v>
      </c>
      <c r="E14" s="5">
        <v>1625</v>
      </c>
      <c r="F14" s="5">
        <v>5000</v>
      </c>
      <c r="G14" s="17">
        <v>8000</v>
      </c>
      <c r="I14" s="49" t="s">
        <v>9</v>
      </c>
      <c r="J14" s="2">
        <f t="shared" si="1"/>
        <v>1625</v>
      </c>
      <c r="K14" s="2">
        <f t="shared" si="0"/>
        <v>5000</v>
      </c>
      <c r="L14" s="2">
        <f t="shared" si="0"/>
        <v>8000</v>
      </c>
      <c r="M14" s="63">
        <f t="shared" si="2"/>
        <v>207.69230769230774</v>
      </c>
    </row>
    <row r="15" spans="2:13">
      <c r="B15" s="84"/>
      <c r="C15" s="49" t="s">
        <v>114</v>
      </c>
      <c r="D15" s="43" t="s">
        <v>30</v>
      </c>
      <c r="E15" s="5">
        <v>600</v>
      </c>
      <c r="F15" s="5">
        <v>4500</v>
      </c>
      <c r="G15" s="17">
        <v>1700</v>
      </c>
      <c r="I15" s="49" t="s">
        <v>114</v>
      </c>
      <c r="J15" s="2">
        <v>2680</v>
      </c>
      <c r="K15" s="2">
        <f t="shared" si="0"/>
        <v>4500</v>
      </c>
      <c r="L15" s="2">
        <f t="shared" si="0"/>
        <v>1700</v>
      </c>
      <c r="M15" s="39">
        <f t="shared" si="2"/>
        <v>67.910447761194035</v>
      </c>
    </row>
    <row r="16" spans="2:13">
      <c r="B16" s="21" t="s">
        <v>115</v>
      </c>
      <c r="C16" s="49" t="s">
        <v>116</v>
      </c>
      <c r="D16" s="43" t="s">
        <v>30</v>
      </c>
      <c r="E16" s="5">
        <v>14500</v>
      </c>
      <c r="F16" s="5">
        <v>20000</v>
      </c>
      <c r="G16" s="17">
        <v>20000</v>
      </c>
      <c r="I16" s="49" t="s">
        <v>116</v>
      </c>
      <c r="J16" s="2">
        <f t="shared" si="1"/>
        <v>14500</v>
      </c>
      <c r="K16" s="2">
        <f t="shared" si="0"/>
        <v>20000</v>
      </c>
      <c r="L16" s="2">
        <f t="shared" si="0"/>
        <v>20000</v>
      </c>
      <c r="M16" s="52">
        <f t="shared" si="2"/>
        <v>37.931034482758633</v>
      </c>
    </row>
  </sheetData>
  <mergeCells count="9">
    <mergeCell ref="B7:B8"/>
    <mergeCell ref="B10:B13"/>
    <mergeCell ref="B14:B15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6"/>
  <sheetViews>
    <sheetView topLeftCell="A2" zoomScale="70" zoomScaleNormal="70" workbookViewId="0">
      <selection activeCell="A34" sqref="A34"/>
    </sheetView>
  </sheetViews>
  <sheetFormatPr baseColWidth="10" defaultColWidth="11.3984375" defaultRowHeight="13.8"/>
  <cols>
    <col min="1" max="1" width="27" customWidth="1"/>
    <col min="2" max="6" width="12" bestFit="1" customWidth="1"/>
    <col min="9" max="9" width="12.09765625" bestFit="1" customWidth="1"/>
  </cols>
  <sheetData>
    <row r="2" spans="1:9">
      <c r="A2" s="10" t="s">
        <v>134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135</v>
      </c>
      <c r="H2" s="9" t="s">
        <v>136</v>
      </c>
    </row>
    <row r="3" spans="1:9">
      <c r="A3" s="28" t="s">
        <v>9</v>
      </c>
      <c r="B3" s="29">
        <v>1060.5</v>
      </c>
      <c r="C3" s="29">
        <v>833.75</v>
      </c>
      <c r="D3" s="29">
        <v>1242.5</v>
      </c>
      <c r="E3" s="29">
        <v>2018.5833333333339</v>
      </c>
      <c r="F3" s="29">
        <v>1770.833333333333</v>
      </c>
      <c r="G3" s="29">
        <f>AVERAGE(B3:F3)</f>
        <v>1385.2333333333333</v>
      </c>
      <c r="H3" s="29">
        <f>+(B3+C3+D3+E3+F3)/5</f>
        <v>1385.2333333333333</v>
      </c>
      <c r="I3" s="18"/>
    </row>
    <row r="4" spans="1:9">
      <c r="A4" s="28" t="s">
        <v>137</v>
      </c>
      <c r="B4" s="29">
        <v>1542.075557809331</v>
      </c>
      <c r="C4" s="29">
        <v>1613.4593719589791</v>
      </c>
      <c r="D4" s="29">
        <v>2008.9473251460761</v>
      </c>
      <c r="E4" s="29">
        <v>2575.466566197812</v>
      </c>
      <c r="F4" s="29">
        <v>2560.2337401099639</v>
      </c>
      <c r="G4" s="29">
        <f t="shared" ref="G4:G12" si="0">AVERAGE(B4:F4)</f>
        <v>2060.0365122444323</v>
      </c>
      <c r="H4" s="29">
        <f t="shared" ref="H4:H12" si="1">+(B4+C4+D4+E4+F4)/5</f>
        <v>2060.0365122444323</v>
      </c>
      <c r="I4" s="18"/>
    </row>
    <row r="5" spans="1:9">
      <c r="A5" s="31" t="s">
        <v>116</v>
      </c>
      <c r="B5" s="30">
        <v>6295.7839999999997</v>
      </c>
      <c r="C5" s="30">
        <v>8383</v>
      </c>
      <c r="D5" s="30">
        <v>12158.464</v>
      </c>
      <c r="E5" s="30">
        <v>17208.848000000002</v>
      </c>
      <c r="F5" s="30">
        <v>13003.92</v>
      </c>
      <c r="G5" s="30">
        <f t="shared" si="0"/>
        <v>11410.003200000001</v>
      </c>
      <c r="H5" s="30">
        <f t="shared" si="1"/>
        <v>11410.003200000001</v>
      </c>
      <c r="I5" s="18"/>
    </row>
    <row r="6" spans="1:9">
      <c r="A6" s="32" t="s">
        <v>61</v>
      </c>
      <c r="B6" s="33">
        <v>1683.5209768155551</v>
      </c>
      <c r="C6" s="33">
        <v>1649.976471707346</v>
      </c>
      <c r="D6" s="33">
        <v>1015.830701799581</v>
      </c>
      <c r="E6" s="33">
        <v>2621.055512154288</v>
      </c>
      <c r="F6" s="33">
        <v>3346.6627241113229</v>
      </c>
      <c r="G6" s="33">
        <f t="shared" si="0"/>
        <v>2063.4092773176185</v>
      </c>
      <c r="H6" s="33">
        <f t="shared" si="1"/>
        <v>2063.4092773176185</v>
      </c>
      <c r="I6" s="18"/>
    </row>
    <row r="7" spans="1:9">
      <c r="A7" s="28" t="s">
        <v>6</v>
      </c>
      <c r="B7" s="29">
        <v>3545.227192982456</v>
      </c>
      <c r="C7" s="29">
        <v>3789.1756327567682</v>
      </c>
      <c r="D7" s="29">
        <v>4895.3535441581535</v>
      </c>
      <c r="E7" s="29">
        <v>5828.7901606425712</v>
      </c>
      <c r="F7" s="29">
        <v>5815.611043319097</v>
      </c>
      <c r="G7" s="29">
        <f t="shared" si="0"/>
        <v>4774.8315147718095</v>
      </c>
      <c r="H7" s="29">
        <f t="shared" si="1"/>
        <v>4774.8315147718095</v>
      </c>
      <c r="I7" s="18"/>
    </row>
    <row r="8" spans="1:9">
      <c r="A8" s="32" t="s">
        <v>12</v>
      </c>
      <c r="B8" s="33">
        <v>3714.1492718446598</v>
      </c>
      <c r="C8" s="33">
        <v>3702.6742032730408</v>
      </c>
      <c r="D8" s="33">
        <v>4257.4575477814151</v>
      </c>
      <c r="E8" s="33">
        <v>5366.5770419889641</v>
      </c>
      <c r="F8" s="33">
        <v>5443.0310997097849</v>
      </c>
      <c r="G8" s="33">
        <f t="shared" si="0"/>
        <v>4496.7778329195726</v>
      </c>
      <c r="H8" s="33">
        <f t="shared" si="1"/>
        <v>4496.7778329195726</v>
      </c>
      <c r="I8" s="18"/>
    </row>
    <row r="9" spans="1:9">
      <c r="A9" s="32" t="s">
        <v>138</v>
      </c>
      <c r="B9" s="33">
        <v>1770.4230769230769</v>
      </c>
      <c r="C9" s="33">
        <v>1788.7757296466971</v>
      </c>
      <c r="D9" s="33">
        <v>1915.987646001797</v>
      </c>
      <c r="E9" s="33">
        <v>2037.935185185185</v>
      </c>
      <c r="F9" s="33">
        <v>1488.833333333333</v>
      </c>
      <c r="G9" s="33">
        <f t="shared" si="0"/>
        <v>1800.390994218018</v>
      </c>
      <c r="H9" s="33">
        <f t="shared" si="1"/>
        <v>1800.390994218018</v>
      </c>
      <c r="I9" s="18"/>
    </row>
    <row r="10" spans="1:9">
      <c r="A10" s="31" t="s">
        <v>139</v>
      </c>
      <c r="B10" s="30">
        <v>4383.916666666667</v>
      </c>
      <c r="C10" s="30">
        <v>4667.416666666667</v>
      </c>
      <c r="D10" s="30">
        <v>6470.166666666667</v>
      </c>
      <c r="E10" s="30">
        <v>8027.166666666667</v>
      </c>
      <c r="F10" s="30">
        <v>7834.25</v>
      </c>
      <c r="G10" s="30">
        <f t="shared" si="0"/>
        <v>6276.5833333333339</v>
      </c>
      <c r="H10" s="30">
        <f t="shared" si="1"/>
        <v>6276.5833333333339</v>
      </c>
      <c r="I10" s="18"/>
    </row>
    <row r="11" spans="1:9">
      <c r="A11" s="32" t="s">
        <v>109</v>
      </c>
      <c r="B11" s="33">
        <v>9334.0265735978446</v>
      </c>
      <c r="C11" s="33">
        <v>9992.2402429830672</v>
      </c>
      <c r="D11" s="33">
        <v>11578.77228548496</v>
      </c>
      <c r="E11" s="33">
        <v>13955.35341399682</v>
      </c>
      <c r="F11" s="33">
        <v>16578.080341880341</v>
      </c>
      <c r="G11" s="33">
        <f t="shared" si="0"/>
        <v>12287.694571588607</v>
      </c>
      <c r="H11" s="33">
        <f t="shared" si="1"/>
        <v>12287.694571588607</v>
      </c>
      <c r="I11" s="18"/>
    </row>
    <row r="12" spans="1:9">
      <c r="A12" s="34" t="s">
        <v>140</v>
      </c>
      <c r="B12" s="35">
        <v>13928.24002747938</v>
      </c>
      <c r="C12" s="35">
        <v>13658.617946098801</v>
      </c>
      <c r="D12" s="35">
        <v>16945.402372465549</v>
      </c>
      <c r="E12" s="35">
        <v>18717.659763361731</v>
      </c>
      <c r="F12" s="35">
        <v>21018.751707416279</v>
      </c>
      <c r="G12" s="35">
        <f t="shared" si="0"/>
        <v>16853.734363364347</v>
      </c>
      <c r="H12" s="35">
        <f t="shared" si="1"/>
        <v>16853.734363364347</v>
      </c>
      <c r="I12" s="18"/>
    </row>
    <row r="13" spans="1:9" ht="16.2" customHeight="1">
      <c r="A13" s="7"/>
      <c r="B13" s="7"/>
      <c r="C13" s="7"/>
      <c r="D13" s="7"/>
      <c r="E13" s="7"/>
      <c r="F13" s="7"/>
      <c r="G13" s="7"/>
      <c r="H13" s="7"/>
    </row>
    <row r="14" spans="1:9">
      <c r="A14" s="7"/>
      <c r="B14" s="7"/>
      <c r="C14" s="7"/>
      <c r="D14" s="7"/>
      <c r="E14" s="7"/>
      <c r="F14" s="7"/>
      <c r="G14" s="7"/>
      <c r="H14" s="7"/>
    </row>
    <row r="15" spans="1:9">
      <c r="A15" s="11"/>
      <c r="B15" s="7"/>
      <c r="C15" s="7"/>
      <c r="D15" s="7"/>
      <c r="E15" s="7"/>
      <c r="F15" s="7"/>
      <c r="G15" s="7"/>
      <c r="H15" s="7"/>
    </row>
    <row r="16" spans="1:9" ht="14.4" thickBot="1">
      <c r="A16" s="7"/>
      <c r="B16" s="7"/>
      <c r="C16" s="7"/>
      <c r="D16" s="7"/>
      <c r="E16" s="7"/>
      <c r="F16" s="7"/>
      <c r="G16" s="7"/>
      <c r="H16" s="7"/>
    </row>
    <row r="17" spans="1:8">
      <c r="A17" s="15" t="s">
        <v>141</v>
      </c>
      <c r="B17" s="7"/>
      <c r="C17" s="7"/>
      <c r="D17" s="7"/>
      <c r="E17" s="7"/>
      <c r="F17" s="7"/>
      <c r="G17" s="7"/>
      <c r="H17" s="7"/>
    </row>
    <row r="18" spans="1:8">
      <c r="A18" s="16" t="s">
        <v>142</v>
      </c>
      <c r="B18" s="7"/>
      <c r="C18" s="7"/>
      <c r="D18" s="7"/>
      <c r="E18" s="7"/>
      <c r="F18" s="7"/>
      <c r="G18" s="7"/>
      <c r="H18" s="7"/>
    </row>
    <row r="19" spans="1:8">
      <c r="A19" s="13" t="s">
        <v>143</v>
      </c>
      <c r="C19" s="7"/>
      <c r="D19" s="7"/>
      <c r="E19" s="7"/>
      <c r="F19" s="7"/>
      <c r="G19" s="7"/>
      <c r="H19" s="7"/>
    </row>
    <row r="20" spans="1:8" ht="23.4" thickBot="1">
      <c r="A20" s="14" t="s">
        <v>144</v>
      </c>
      <c r="C20" s="7"/>
      <c r="D20" s="7"/>
      <c r="E20" s="7"/>
      <c r="F20" s="7"/>
      <c r="G20" s="7"/>
      <c r="H20" s="7"/>
    </row>
    <row r="21" spans="1:8">
      <c r="C21" s="7"/>
      <c r="D21" s="7"/>
      <c r="E21" s="7"/>
      <c r="F21" s="7"/>
      <c r="G21" s="7"/>
      <c r="H21" s="7"/>
    </row>
    <row r="22" spans="1:8">
      <c r="C22" s="7"/>
      <c r="D22" s="7"/>
      <c r="E22" s="7"/>
      <c r="F22" s="7"/>
      <c r="G22" s="7"/>
      <c r="H22" s="7"/>
    </row>
    <row r="23" spans="1:8">
      <c r="C23" s="7"/>
      <c r="D23" s="7"/>
      <c r="E23" s="7"/>
      <c r="F23" s="7"/>
      <c r="G23" s="7"/>
      <c r="H23" s="7"/>
    </row>
    <row r="26" spans="1:8">
      <c r="A26" s="9" t="s">
        <v>81</v>
      </c>
      <c r="B26" s="9" t="s">
        <v>135</v>
      </c>
    </row>
    <row r="27" spans="1:8">
      <c r="A27" s="19" t="s">
        <v>9</v>
      </c>
      <c r="B27" s="5">
        <v>1385.2333333333333</v>
      </c>
    </row>
    <row r="28" spans="1:8">
      <c r="A28" s="19" t="s">
        <v>138</v>
      </c>
      <c r="B28" s="5">
        <v>1800.390994218018</v>
      </c>
    </row>
    <row r="29" spans="1:8">
      <c r="A29" s="19" t="s">
        <v>137</v>
      </c>
      <c r="B29" s="5">
        <v>2060.0365122444323</v>
      </c>
    </row>
    <row r="30" spans="1:8">
      <c r="A30" s="19" t="s">
        <v>61</v>
      </c>
      <c r="B30" s="5">
        <v>2063.4092773176185</v>
      </c>
    </row>
    <row r="31" spans="1:8">
      <c r="A31" s="19" t="s">
        <v>12</v>
      </c>
      <c r="B31" s="5">
        <v>4496.7778329195726</v>
      </c>
    </row>
    <row r="32" spans="1:8">
      <c r="A32" s="19" t="s">
        <v>6</v>
      </c>
      <c r="B32" s="5">
        <v>4774.8315147718095</v>
      </c>
    </row>
    <row r="33" spans="1:2">
      <c r="A33" s="19" t="s">
        <v>116</v>
      </c>
      <c r="B33" s="5">
        <v>11410.003200000001</v>
      </c>
    </row>
    <row r="34" spans="1:2">
      <c r="A34" s="19" t="s">
        <v>140</v>
      </c>
      <c r="B34" s="5">
        <v>16853.734363364347</v>
      </c>
    </row>
    <row r="35" spans="1:2">
      <c r="A35" s="19" t="s">
        <v>109</v>
      </c>
      <c r="B35" s="5">
        <v>12287.694571588607</v>
      </c>
    </row>
    <row r="36" spans="1:2">
      <c r="A36" s="19" t="s">
        <v>139</v>
      </c>
      <c r="B36" s="5">
        <v>6276.5833333333339</v>
      </c>
    </row>
  </sheetData>
  <sortState xmlns:xlrd2="http://schemas.microsoft.com/office/spreadsheetml/2017/richdata2" ref="A27:B33">
    <sortCondition ref="B27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46"/>
  <sheetViews>
    <sheetView tabSelected="1" zoomScale="90" zoomScaleNormal="90" workbookViewId="0">
      <selection activeCell="K21" sqref="K21"/>
    </sheetView>
  </sheetViews>
  <sheetFormatPr baseColWidth="10" defaultColWidth="11.3984375" defaultRowHeight="13.8"/>
  <cols>
    <col min="1" max="1" width="6.3984375" customWidth="1"/>
    <col min="2" max="2" width="26.69921875" customWidth="1"/>
    <col min="3" max="8" width="11.3984375" customWidth="1"/>
  </cols>
  <sheetData>
    <row r="2" spans="2:8" ht="15" customHeight="1">
      <c r="B2" s="4" t="s">
        <v>134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135</v>
      </c>
    </row>
    <row r="3" spans="2:8">
      <c r="B3" s="22" t="s">
        <v>9</v>
      </c>
      <c r="C3" s="23">
        <v>1060.5</v>
      </c>
      <c r="D3" s="23">
        <v>833.75</v>
      </c>
      <c r="E3" s="23">
        <v>1242.5</v>
      </c>
      <c r="F3" s="23">
        <v>2018.5833333333339</v>
      </c>
      <c r="G3" s="23">
        <v>1770.833333333333</v>
      </c>
      <c r="H3" s="23">
        <v>1385.2333333333333</v>
      </c>
    </row>
    <row r="4" spans="2:8">
      <c r="B4" s="22" t="s">
        <v>137</v>
      </c>
      <c r="C4" s="23">
        <v>1542.075557809331</v>
      </c>
      <c r="D4" s="23">
        <v>1613.4593719589791</v>
      </c>
      <c r="E4" s="23">
        <v>2008.9473251460761</v>
      </c>
      <c r="F4" s="23">
        <v>2575.466566197812</v>
      </c>
      <c r="G4" s="23">
        <v>2560.2337401099639</v>
      </c>
      <c r="H4" s="23">
        <v>2060.0365122444323</v>
      </c>
    </row>
    <row r="5" spans="2:8">
      <c r="B5" s="22" t="s">
        <v>116</v>
      </c>
      <c r="C5" s="23">
        <v>6295.7839999999997</v>
      </c>
      <c r="D5" s="23">
        <v>8383</v>
      </c>
      <c r="E5" s="23">
        <v>12158.464</v>
      </c>
      <c r="F5" s="23">
        <v>17208.848000000002</v>
      </c>
      <c r="G5" s="23">
        <v>13003.92</v>
      </c>
      <c r="H5" s="23">
        <v>11410.003200000001</v>
      </c>
    </row>
    <row r="6" spans="2:8">
      <c r="B6" s="22" t="s">
        <v>61</v>
      </c>
      <c r="C6" s="23">
        <v>1683.5209768155551</v>
      </c>
      <c r="D6" s="23">
        <v>1649.976471707346</v>
      </c>
      <c r="E6" s="23">
        <v>1015.830701799581</v>
      </c>
      <c r="F6" s="23">
        <v>2621.055512154288</v>
      </c>
      <c r="G6" s="23">
        <v>3346.6627241113229</v>
      </c>
      <c r="H6" s="23">
        <v>2063.4092773176185</v>
      </c>
    </row>
    <row r="7" spans="2:8">
      <c r="B7" s="22" t="s">
        <v>6</v>
      </c>
      <c r="C7" s="23">
        <v>3545.227192982456</v>
      </c>
      <c r="D7" s="23">
        <v>3789.1756327567682</v>
      </c>
      <c r="E7" s="23">
        <v>4895.3535441581535</v>
      </c>
      <c r="F7" s="23">
        <v>5828.7901606425712</v>
      </c>
      <c r="G7" s="23">
        <v>5815.611043319097</v>
      </c>
      <c r="H7" s="23">
        <v>4774.8315147718095</v>
      </c>
    </row>
    <row r="8" spans="2:8">
      <c r="B8" s="22" t="s">
        <v>12</v>
      </c>
      <c r="C8" s="23">
        <v>3714.1492718446598</v>
      </c>
      <c r="D8" s="23">
        <v>3702.6742032730408</v>
      </c>
      <c r="E8" s="23">
        <v>4257.4575477814151</v>
      </c>
      <c r="F8" s="23">
        <v>5366.5770419889641</v>
      </c>
      <c r="G8" s="23">
        <v>5443.0310997097849</v>
      </c>
      <c r="H8" s="23">
        <v>4496.7778329195726</v>
      </c>
    </row>
    <row r="9" spans="2:8">
      <c r="B9" s="22" t="s">
        <v>138</v>
      </c>
      <c r="C9" s="23">
        <v>1770.4230769230769</v>
      </c>
      <c r="D9" s="23">
        <v>1788.7757296466971</v>
      </c>
      <c r="E9" s="23">
        <v>1915.987646001797</v>
      </c>
      <c r="F9" s="23">
        <v>2037.935185185185</v>
      </c>
      <c r="G9" s="23">
        <v>1488.833333333333</v>
      </c>
      <c r="H9" s="23">
        <v>1800.390994218018</v>
      </c>
    </row>
    <row r="10" spans="2:8">
      <c r="B10" s="22" t="s">
        <v>139</v>
      </c>
      <c r="C10" s="23">
        <v>4383.916666666667</v>
      </c>
      <c r="D10" s="23">
        <v>4667.416666666667</v>
      </c>
      <c r="E10" s="23">
        <v>6470.166666666667</v>
      </c>
      <c r="F10" s="23">
        <v>8027.166666666667</v>
      </c>
      <c r="G10" s="23">
        <v>7834.25</v>
      </c>
      <c r="H10" s="23">
        <v>6276.5833333333339</v>
      </c>
    </row>
    <row r="11" spans="2:8">
      <c r="B11" s="22" t="s">
        <v>109</v>
      </c>
      <c r="C11" s="23">
        <v>9334.0265735978446</v>
      </c>
      <c r="D11" s="23">
        <v>9992.2402429830672</v>
      </c>
      <c r="E11" s="23">
        <v>11578.77228548496</v>
      </c>
      <c r="F11" s="23">
        <v>13955.35341399682</v>
      </c>
      <c r="G11" s="23">
        <v>16578.080341880341</v>
      </c>
      <c r="H11" s="23">
        <v>12287.694571588607</v>
      </c>
    </row>
    <row r="12" spans="2:8">
      <c r="B12" s="22" t="s">
        <v>140</v>
      </c>
      <c r="C12" s="23">
        <v>13928.24002747938</v>
      </c>
      <c r="D12" s="23">
        <v>13658.617946098801</v>
      </c>
      <c r="E12" s="23">
        <v>16945.402372465549</v>
      </c>
      <c r="F12" s="23">
        <v>18717.659763361731</v>
      </c>
      <c r="G12" s="23">
        <v>21018.751707416279</v>
      </c>
      <c r="H12" s="23">
        <v>16853.734363364347</v>
      </c>
    </row>
    <row r="13" spans="2:8">
      <c r="B13" s="7"/>
      <c r="C13" s="7"/>
      <c r="D13" s="7"/>
      <c r="E13" s="8"/>
      <c r="H13" s="8"/>
    </row>
    <row r="14" spans="2:8">
      <c r="B14" s="7"/>
      <c r="C14" s="7"/>
      <c r="D14" s="7"/>
      <c r="E14" s="8"/>
      <c r="H14" s="8"/>
    </row>
    <row r="15" spans="2:8">
      <c r="B15" s="7"/>
      <c r="C15" s="7"/>
      <c r="D15" s="7"/>
      <c r="E15" s="8"/>
      <c r="H15" s="8"/>
    </row>
    <row r="16" spans="2:8">
      <c r="B16" s="7"/>
      <c r="C16" s="7"/>
      <c r="D16" s="8"/>
      <c r="G16" s="8"/>
    </row>
    <row r="17" spans="2:8">
      <c r="B17" s="7"/>
      <c r="C17" s="7"/>
      <c r="D17" s="8"/>
      <c r="G17" s="8"/>
    </row>
    <row r="18" spans="2:8">
      <c r="B18" s="7"/>
      <c r="C18" s="7"/>
      <c r="D18" s="8"/>
      <c r="G18" s="8"/>
    </row>
    <row r="19" spans="2:8">
      <c r="B19" s="7"/>
      <c r="C19" s="7"/>
      <c r="D19" s="8"/>
      <c r="G19" s="8"/>
    </row>
    <row r="20" spans="2:8">
      <c r="B20" s="7"/>
      <c r="C20" s="7"/>
      <c r="D20" s="7"/>
      <c r="E20" s="8"/>
      <c r="H20" s="8"/>
    </row>
    <row r="21" spans="2:8">
      <c r="B21" s="6"/>
      <c r="C21" s="6"/>
      <c r="D21" s="7"/>
      <c r="E21" s="7"/>
      <c r="F21" s="7"/>
      <c r="G21" s="7"/>
      <c r="H21" s="8"/>
    </row>
    <row r="22" spans="2:8">
      <c r="B22" s="6"/>
      <c r="C22" s="6"/>
      <c r="D22" s="7"/>
      <c r="E22" s="7"/>
      <c r="F22" s="7"/>
      <c r="G22" s="7"/>
      <c r="H22" s="8"/>
    </row>
    <row r="23" spans="2:8">
      <c r="B23" s="6"/>
      <c r="C23" s="6"/>
      <c r="D23" s="7"/>
      <c r="E23" s="7"/>
      <c r="F23" s="7"/>
      <c r="G23" s="7"/>
      <c r="H23" s="8"/>
    </row>
    <row r="24" spans="2:8">
      <c r="B24" s="4" t="s">
        <v>134</v>
      </c>
      <c r="C24" s="4">
        <v>2020</v>
      </c>
      <c r="D24" s="4">
        <v>2021</v>
      </c>
      <c r="E24" s="4">
        <v>2022</v>
      </c>
      <c r="F24" s="4">
        <v>2023</v>
      </c>
      <c r="G24" s="7"/>
      <c r="H24" s="8"/>
    </row>
    <row r="25" spans="2:8">
      <c r="B25" s="22" t="s">
        <v>9</v>
      </c>
      <c r="C25" s="12">
        <f>+(D3/C3*100)-100</f>
        <v>-21.381423856671375</v>
      </c>
      <c r="D25" s="12">
        <f t="shared" ref="D25:F25" si="0">+(E3/D3*100)-100</f>
        <v>49.025487256371804</v>
      </c>
      <c r="E25" s="12">
        <f t="shared" si="0"/>
        <v>62.461435278336751</v>
      </c>
      <c r="F25" s="12">
        <f t="shared" si="0"/>
        <v>-12.273459109111215</v>
      </c>
      <c r="G25" s="61" cm="1">
        <f t="array" ref="G25">+AVERAGE(ABS(C25:F25))</f>
        <v>36.28545137512279</v>
      </c>
      <c r="H25" s="8"/>
    </row>
    <row r="26" spans="2:8">
      <c r="B26" s="22" t="s">
        <v>137</v>
      </c>
      <c r="C26" s="12">
        <f t="shared" ref="C26:F34" si="1">+(D4/C4*100)-100</f>
        <v>4.629073704472404</v>
      </c>
      <c r="D26" s="12">
        <f t="shared" si="1"/>
        <v>24.511801168374987</v>
      </c>
      <c r="E26" s="12">
        <f t="shared" si="1"/>
        <v>28.199805637539185</v>
      </c>
      <c r="F26" s="12">
        <f t="shared" si="1"/>
        <v>-0.59145889477946412</v>
      </c>
      <c r="G26" s="20" cm="1">
        <f t="array" ref="G26">+AVERAGE(ABS(C26:F26))</f>
        <v>14.48303485129151</v>
      </c>
      <c r="H26" s="8"/>
    </row>
    <row r="27" spans="2:8">
      <c r="B27" s="22" t="s">
        <v>116</v>
      </c>
      <c r="C27" s="12">
        <f t="shared" si="1"/>
        <v>33.152598627907196</v>
      </c>
      <c r="D27" s="12">
        <f t="shared" si="1"/>
        <v>45.037146606226884</v>
      </c>
      <c r="E27" s="12">
        <f t="shared" si="1"/>
        <v>41.538010064429216</v>
      </c>
      <c r="F27" s="12">
        <f t="shared" si="1"/>
        <v>-24.434686156795621</v>
      </c>
      <c r="G27" s="61" cm="1">
        <f t="array" ref="G27">+AVERAGE(ABS(C27:F27))</f>
        <v>36.040610363839733</v>
      </c>
      <c r="H27" s="8"/>
    </row>
    <row r="28" spans="2:8">
      <c r="B28" s="22" t="s">
        <v>61</v>
      </c>
      <c r="C28" s="12">
        <f t="shared" si="1"/>
        <v>-1.9925207686844431</v>
      </c>
      <c r="D28" s="12">
        <f t="shared" si="1"/>
        <v>-38.43362501112334</v>
      </c>
      <c r="E28" s="12">
        <f t="shared" si="1"/>
        <v>158.02089930054223</v>
      </c>
      <c r="F28" s="12">
        <f t="shared" si="1"/>
        <v>27.683778866653853</v>
      </c>
      <c r="G28" s="61" cm="1">
        <f t="array" ref="G28">+AVERAGE(ABS(C28:F28))</f>
        <v>56.532705986750962</v>
      </c>
      <c r="H28" s="8"/>
    </row>
    <row r="29" spans="2:8">
      <c r="B29" s="22" t="s">
        <v>6</v>
      </c>
      <c r="C29" s="12">
        <f t="shared" si="1"/>
        <v>6.8810382662412195</v>
      </c>
      <c r="D29" s="12">
        <f t="shared" si="1"/>
        <v>29.193102104813192</v>
      </c>
      <c r="E29" s="12">
        <f t="shared" si="1"/>
        <v>19.067808036016729</v>
      </c>
      <c r="F29" s="12">
        <f t="shared" si="1"/>
        <v>-0.22610382189537859</v>
      </c>
      <c r="G29" s="20" cm="1">
        <f t="array" ref="G29">+AVERAGE(ABS(C29:F29))</f>
        <v>13.84201305724163</v>
      </c>
      <c r="H29" s="8"/>
    </row>
    <row r="30" spans="2:8">
      <c r="B30" s="22" t="s">
        <v>12</v>
      </c>
      <c r="C30" s="12">
        <f t="shared" si="1"/>
        <v>-0.30895550317825382</v>
      </c>
      <c r="D30" s="12">
        <f t="shared" si="1"/>
        <v>14.983315140661418</v>
      </c>
      <c r="E30" s="12">
        <f t="shared" si="1"/>
        <v>26.051216759296111</v>
      </c>
      <c r="F30" s="12">
        <f t="shared" si="1"/>
        <v>1.4246335629327831</v>
      </c>
      <c r="G30" s="62" cm="1">
        <f t="array" ref="G30">+AVERAGE(ABS(C30:F30))</f>
        <v>10.692030241517141</v>
      </c>
    </row>
    <row r="31" spans="2:8" ht="15" customHeight="1">
      <c r="B31" s="22" t="s">
        <v>138</v>
      </c>
      <c r="C31" s="12">
        <f t="shared" si="1"/>
        <v>1.036625254315851</v>
      </c>
      <c r="D31" s="12">
        <f t="shared" si="1"/>
        <v>7.1116749990914485</v>
      </c>
      <c r="E31" s="12">
        <f t="shared" si="1"/>
        <v>6.3647351504516791</v>
      </c>
      <c r="F31" s="12">
        <f t="shared" si="1"/>
        <v>-26.944029223478751</v>
      </c>
      <c r="G31" s="62" cm="1">
        <f t="array" ref="G31">+AVERAGE(ABS(C31:F31))</f>
        <v>10.364266156834432</v>
      </c>
    </row>
    <row r="32" spans="2:8">
      <c r="B32" s="22" t="s">
        <v>139</v>
      </c>
      <c r="C32" s="12">
        <f>+(D10/C10*100)-100</f>
        <v>6.4668200049422921</v>
      </c>
      <c r="D32" s="12">
        <f t="shared" si="1"/>
        <v>38.624149690228364</v>
      </c>
      <c r="E32" s="12">
        <f t="shared" si="1"/>
        <v>24.064295098013957</v>
      </c>
      <c r="F32" s="12">
        <f t="shared" si="1"/>
        <v>-2.4032971368062732</v>
      </c>
      <c r="G32" s="20" cm="1">
        <f t="array" ref="G32">+AVERAGE(ABS(C32:F32))</f>
        <v>17.889640482497722</v>
      </c>
    </row>
    <row r="33" spans="2:20">
      <c r="B33" s="22" t="s">
        <v>109</v>
      </c>
      <c r="C33" s="12">
        <f t="shared" si="1"/>
        <v>7.0517655397193835</v>
      </c>
      <c r="D33" s="12">
        <f t="shared" si="1"/>
        <v>15.877641088703982</v>
      </c>
      <c r="E33" s="12">
        <f t="shared" si="1"/>
        <v>20.525329196525604</v>
      </c>
      <c r="F33" s="12">
        <f t="shared" si="1"/>
        <v>18.793697659086163</v>
      </c>
      <c r="G33" s="20" cm="1">
        <f t="array" ref="G33">+AVERAGE(ABS(C33:F33))</f>
        <v>15.562108371008783</v>
      </c>
    </row>
    <row r="34" spans="2:20" ht="15" customHeight="1">
      <c r="B34" s="22" t="s">
        <v>140</v>
      </c>
      <c r="C34" s="12">
        <f t="shared" si="1"/>
        <v>-1.9357943347374515</v>
      </c>
      <c r="D34" s="12">
        <f t="shared" si="1"/>
        <v>24.063814064771648</v>
      </c>
      <c r="E34" s="12">
        <f t="shared" si="1"/>
        <v>10.458632683611626</v>
      </c>
      <c r="F34" s="12">
        <f t="shared" si="1"/>
        <v>12.293694688043971</v>
      </c>
      <c r="G34" s="62" cm="1">
        <f t="array" ref="G34">+AVERAGE(ABS(C34:F34))</f>
        <v>12.187983942791174</v>
      </c>
    </row>
    <row r="40" spans="2:20" ht="14.25" customHeight="1"/>
    <row r="41" spans="2:20">
      <c r="N41" s="91"/>
      <c r="O41" s="91"/>
      <c r="P41" s="91"/>
      <c r="Q41" s="91"/>
      <c r="R41" s="91"/>
      <c r="S41" s="91"/>
      <c r="T41" s="91"/>
    </row>
    <row r="42" spans="2:20">
      <c r="N42" s="91"/>
      <c r="O42" s="91"/>
      <c r="P42" s="91"/>
      <c r="Q42" s="91"/>
      <c r="R42" s="91"/>
      <c r="S42" s="91"/>
      <c r="T42" s="91"/>
    </row>
    <row r="43" spans="2:20">
      <c r="N43" s="91"/>
      <c r="O43" s="91"/>
      <c r="P43" s="91"/>
      <c r="Q43" s="91"/>
      <c r="R43" s="91"/>
      <c r="S43" s="91"/>
      <c r="T43" s="91"/>
    </row>
    <row r="44" spans="2:20">
      <c r="N44" s="91"/>
      <c r="O44" s="91"/>
      <c r="P44" s="91"/>
      <c r="Q44" s="91"/>
      <c r="R44" s="91"/>
      <c r="S44" s="91"/>
      <c r="T44" s="91"/>
    </row>
    <row r="45" spans="2:20">
      <c r="N45" s="91"/>
      <c r="O45" s="91"/>
      <c r="P45" s="91"/>
      <c r="Q45" s="91"/>
      <c r="R45" s="91"/>
      <c r="S45" s="91"/>
      <c r="T45" s="91"/>
    </row>
    <row r="46" spans="2:20">
      <c r="N46" s="91"/>
      <c r="O46" s="91"/>
      <c r="P46" s="91"/>
      <c r="Q46" s="91"/>
      <c r="R46" s="91"/>
      <c r="S46" s="91"/>
      <c r="T46" s="91"/>
    </row>
  </sheetData>
  <mergeCells count="1">
    <mergeCell ref="N41:T4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2025-08-12T11:08:53+00:00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3E9602-04BC-4E38-91DD-44C0C1B37D8C}">
  <ds:schemaRefs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a90b905c-b97c-428b-8612-fd2117087ed6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169dfd1c-4089-4e06-927d-add0534611c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0D2828-23E8-4CBF-AD0F-CAC0FB92E3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Cortázar Sánchez</cp:lastModifiedBy>
  <cp:revision/>
  <dcterms:created xsi:type="dcterms:W3CDTF">2024-08-23T00:06:32Z</dcterms:created>
  <dcterms:modified xsi:type="dcterms:W3CDTF">2025-10-10T21:29:50Z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