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RONCESVALLES\"/>
    </mc:Choice>
  </mc:AlternateContent>
  <xr:revisionPtr revIDLastSave="0" documentId="13_ncr:1_{35411B71-8D05-4381-8C24-45E6FDE68725}" xr6:coauthVersionLast="47" xr6:coauthVersionMax="47" xr10:uidLastSave="{00000000-0000-0000-0000-000000000000}"/>
  <bookViews>
    <workbookView xWindow="-120" yWindow="-120" windowWidth="20730" windowHeight="1104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COMERCIALES'!$B$2:$H$17</definedName>
    <definedName name="_xlnm._FilterDatabase" localSheetId="2" hidden="1">'4.2.4. AGENTES COMERCIALES 1'!#REF!</definedName>
    <definedName name="_xlnm._FilterDatabase" localSheetId="3" hidden="1">'4.2.5. AGENTES COMERCIALES 2'!$B$2:$G$15</definedName>
    <definedName name="_xlnm._FilterDatabase" localSheetId="5" hidden="1">'4.3.2. PRECIOS PAGAD PRODUCTOR'!$B$2:$G$14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9" l="1" a="1"/>
  <c r="G30" i="9" s="1"/>
  <c r="G31" i="9" a="1"/>
  <c r="G31" i="9" s="1"/>
  <c r="G32" i="9" a="1"/>
  <c r="G32" i="9" s="1"/>
  <c r="G33" i="9" a="1"/>
  <c r="G33" i="9"/>
  <c r="C23" i="9"/>
  <c r="D23" i="9"/>
  <c r="E23" i="9"/>
  <c r="F23" i="9"/>
  <c r="C24" i="9"/>
  <c r="D24" i="9"/>
  <c r="E24" i="9"/>
  <c r="F24" i="9"/>
  <c r="C25" i="9"/>
  <c r="D25" i="9"/>
  <c r="E25" i="9"/>
  <c r="F25" i="9"/>
  <c r="C26" i="9"/>
  <c r="D26" i="9"/>
  <c r="E26" i="9"/>
  <c r="F26" i="9"/>
  <c r="C27" i="9"/>
  <c r="D27" i="9"/>
  <c r="E27" i="9"/>
  <c r="F27" i="9"/>
  <c r="C28" i="9"/>
  <c r="D28" i="9"/>
  <c r="E28" i="9"/>
  <c r="F28" i="9"/>
  <c r="C29" i="9"/>
  <c r="D29" i="9"/>
  <c r="E29" i="9"/>
  <c r="F29" i="9"/>
  <c r="C30" i="9"/>
  <c r="D30" i="9"/>
  <c r="E30" i="9"/>
  <c r="F30" i="9"/>
  <c r="C31" i="9"/>
  <c r="D31" i="9"/>
  <c r="E31" i="9"/>
  <c r="F31" i="9"/>
  <c r="C32" i="9"/>
  <c r="D32" i="9"/>
  <c r="E32" i="9"/>
  <c r="F32" i="9"/>
  <c r="C33" i="9"/>
  <c r="D33" i="9"/>
  <c r="E33" i="9"/>
  <c r="F33" i="9"/>
  <c r="D22" i="9"/>
  <c r="E22" i="9"/>
  <c r="F22" i="9"/>
  <c r="C22" i="9"/>
  <c r="H10" i="9"/>
  <c r="H11" i="9"/>
  <c r="H12" i="9"/>
  <c r="H13" i="9"/>
  <c r="H14" i="9"/>
  <c r="H11" i="8"/>
  <c r="G11" i="8"/>
  <c r="H5" i="8" l="1"/>
  <c r="G5" i="8"/>
  <c r="H4" i="8"/>
  <c r="G4" i="8"/>
  <c r="H9" i="8"/>
  <c r="G9" i="8"/>
  <c r="H3" i="8"/>
  <c r="G3" i="8"/>
  <c r="M6" i="7"/>
  <c r="M15" i="7"/>
  <c r="M9" i="7"/>
  <c r="M16" i="7"/>
  <c r="J9" i="6"/>
  <c r="K9" i="6" s="1"/>
  <c r="J14" i="6"/>
  <c r="K14" i="6" s="1"/>
  <c r="J13" i="6"/>
  <c r="K13" i="6" s="1"/>
  <c r="J12" i="6"/>
  <c r="K12" i="6" s="1"/>
  <c r="G22" i="9" a="1"/>
  <c r="G22" i="9" s="1"/>
  <c r="H10" i="8"/>
  <c r="H12" i="8"/>
  <c r="H8" i="8"/>
  <c r="H7" i="8"/>
  <c r="H6" i="8"/>
  <c r="G10" i="8" l="1"/>
  <c r="G12" i="8"/>
  <c r="G8" i="8"/>
  <c r="G7" i="8"/>
  <c r="G6" i="8"/>
  <c r="G29" i="9" l="1" a="1"/>
  <c r="G29" i="9" s="1"/>
  <c r="H3" i="9"/>
  <c r="H13" i="8"/>
  <c r="H14" i="8"/>
  <c r="G13" i="8"/>
  <c r="G14" i="8"/>
  <c r="J7" i="6"/>
  <c r="K7" i="6" s="1"/>
  <c r="J8" i="6"/>
  <c r="K8" i="6" s="1"/>
  <c r="J10" i="6"/>
  <c r="K10" i="6" s="1"/>
  <c r="J11" i="6"/>
  <c r="K11" i="6" s="1"/>
  <c r="J6" i="6"/>
  <c r="K6" i="6" s="1"/>
  <c r="H4" i="9"/>
  <c r="G23" i="9" l="1" a="1"/>
  <c r="G23" i="9" s="1"/>
  <c r="G26" i="9" a="1"/>
  <c r="G26" i="9" s="1"/>
  <c r="G25" i="9" a="1"/>
  <c r="G25" i="9" s="1"/>
  <c r="G27" i="9" a="1"/>
  <c r="G27" i="9" s="1"/>
  <c r="G24" i="9" a="1"/>
  <c r="G24" i="9" s="1"/>
  <c r="G28" i="9" a="1"/>
  <c r="G28" i="9" s="1"/>
  <c r="M7" i="7"/>
  <c r="M8" i="7"/>
  <c r="M10" i="7"/>
  <c r="M11" i="7"/>
  <c r="M12" i="7"/>
  <c r="M13" i="7"/>
  <c r="M14" i="7"/>
  <c r="M5" i="7"/>
  <c r="J15" i="6"/>
  <c r="K15" i="6" s="1"/>
  <c r="J16" i="6"/>
  <c r="K16" i="6" s="1"/>
  <c r="J5" i="6"/>
  <c r="K5" i="6" s="1"/>
  <c r="H5" i="9" l="1"/>
  <c r="H6" i="9"/>
  <c r="H7" i="9"/>
  <c r="H8" i="9"/>
  <c r="H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<sst xmlns="http://schemas.openxmlformats.org/spreadsheetml/2006/main" count="419" uniqueCount="154">
  <si>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Roncesvalles</t>
    </r>
  </si>
  <si>
    <t>Nombre y sigla asociación</t>
  </si>
  <si>
    <t>Principales productos comercializados</t>
  </si>
  <si>
    <t>No. de familias asociadas</t>
  </si>
  <si>
    <t>Servicios que presta la OAF</t>
  </si>
  <si>
    <t>Asociación de productores orgánicos de la 
vereda Tolda Vieja ASOTOLDA</t>
  </si>
  <si>
    <t>Aguacate Hass, Mora</t>
  </si>
  <si>
    <t>Comercialización colectiva</t>
  </si>
  <si>
    <t>Asociación agropecuaria de cafeteros del municipio de Roncesvalles Tolima ASOAGROCARON</t>
  </si>
  <si>
    <t>Café</t>
  </si>
  <si>
    <t>Asociación de paperos Roncesvalles ASOPAPEROS</t>
  </si>
  <si>
    <t>Fríjol, Papa criolla, Papa pastusa, Tomate de árbol, Zanahoria</t>
  </si>
  <si>
    <t>Asociación de mujeres y madres de cabeza de familia del municipio de Roncesvalles ASOAMAR</t>
  </si>
  <si>
    <t>Mora</t>
  </si>
  <si>
    <t>Asociación de mujeres emprendedoras de Roncesvalles Tolima ASOEMUR</t>
  </si>
  <si>
    <t>Huevo</t>
  </si>
  <si>
    <t>Asociación agropecuaria de la vereda El Paraiso AGROTESORO</t>
  </si>
  <si>
    <t>Leche</t>
  </si>
  <si>
    <t>Asociación de productores de trucha vereda Santa Elena ASOAGROPARAISO</t>
  </si>
  <si>
    <t>Trucha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</si>
  <si>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</si>
  <si>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Roncesvalles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</si>
  <si>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</si>
  <si>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</si>
  <si>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</si>
  <si>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</si>
  <si>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</si>
  <si>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</si>
  <si>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</si>
  <si>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Aguacate Hass</t>
  </si>
  <si>
    <t>Canastilla de 20 kilogramos</t>
  </si>
  <si>
    <t>Intermediario 100%</t>
  </si>
  <si>
    <t>No</t>
  </si>
  <si>
    <t>Crédito</t>
  </si>
  <si>
    <t>Municipio San Antonio 100%</t>
  </si>
  <si>
    <t>Caneca de 50 kilogramos</t>
  </si>
  <si>
    <t>Agroindustria 100%</t>
  </si>
  <si>
    <t>Si</t>
  </si>
  <si>
    <t>Tuluá 100%</t>
  </si>
  <si>
    <t>Carga de 125 kilogramos</t>
  </si>
  <si>
    <t>Fríjol</t>
  </si>
  <si>
    <t>Bulto de 60 kilogramos</t>
  </si>
  <si>
    <t>Ibagué 100%</t>
  </si>
  <si>
    <t>Papa criolla</t>
  </si>
  <si>
    <t>Bulto de 50 kilogramos</t>
  </si>
  <si>
    <t>Papa pastusa</t>
  </si>
  <si>
    <t>Tomate de árbol</t>
  </si>
  <si>
    <t>Tula de 25 kilogramos</t>
  </si>
  <si>
    <t>Zanahoria</t>
  </si>
  <si>
    <t>Contado</t>
  </si>
  <si>
    <t>Cubeta por 30 unidades</t>
  </si>
  <si>
    <t>Consumidor final 40%, Minorista 60%</t>
  </si>
  <si>
    <t>Cabecera municipal Roncesvales 100%</t>
  </si>
  <si>
    <t>Caneca de 20 litros</t>
  </si>
  <si>
    <t>Finca</t>
  </si>
  <si>
    <t>Canastilla de 30 kilogramos</t>
  </si>
  <si>
    <t>Intermediario 80%; Consumidor final 20%</t>
  </si>
  <si>
    <t>Ibagué 80%, Finca 20%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</si>
  <si>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Roncesvalles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</si>
  <si>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</si>
  <si>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</si>
  <si>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</si>
  <si>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</si>
  <si>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</si>
  <si>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 xml:space="preserve">Megafruver correa </t>
  </si>
  <si>
    <t>Minorista</t>
  </si>
  <si>
    <t>Aguacate Hass, Fríjol, Mora, Papa criolla, Papa pastusa, Tomate de árbol, Zanahoria</t>
  </si>
  <si>
    <t>Cabecera municipal Roncesvalles</t>
  </si>
  <si>
    <t>Veredas del municipio de Roncesvalles, Ibagué</t>
  </si>
  <si>
    <t>Almacenes de depósitos generales de café ALMACAFE</t>
  </si>
  <si>
    <t>Cabecera municipal Róvira</t>
  </si>
  <si>
    <t>Veredas del municipio de Róvira, Veredas Municipios Roncesvalles y Valle de San Juan Tolima</t>
  </si>
  <si>
    <t>Carito Mora</t>
  </si>
  <si>
    <t>Institucional</t>
  </si>
  <si>
    <t>Cerdo en pie, Trucha</t>
  </si>
  <si>
    <t>Corregimiento Santa Elena</t>
  </si>
  <si>
    <t>Vereda Diamante</t>
  </si>
  <si>
    <t>SURTIAGRO</t>
  </si>
  <si>
    <t>Plaza de mercado Roncesvalles</t>
  </si>
  <si>
    <t>Veredas del municipio de Roncesvalles</t>
  </si>
  <si>
    <t>Lacteos cardenas</t>
  </si>
  <si>
    <t>Procesador/Agroindustria</t>
  </si>
  <si>
    <t>Barrio El Carmen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</si>
  <si>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Roncesvalles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</si>
  <si>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</si>
  <si>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</si>
  <si>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</si>
  <si>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</si>
  <si>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</si>
  <si>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</si>
  <si>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Arroba de 12,5 kilogramos</t>
  </si>
  <si>
    <t>Semanal</t>
  </si>
  <si>
    <t>Cabecera Municipal Roncesvalles</t>
  </si>
  <si>
    <t>Quincenal</t>
  </si>
  <si>
    <t>Kilogramo</t>
  </si>
  <si>
    <t>Diaria</t>
  </si>
  <si>
    <t>Cerdo en pie</t>
  </si>
  <si>
    <t>Kilogramo en pie</t>
  </si>
  <si>
    <t>Corregimiento Santa Elena 
Local Comercial urbano</t>
  </si>
  <si>
    <t>Lácteos Cardenas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</si>
  <si>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</si>
  <si>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</si>
  <si>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</si>
  <si>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</si>
  <si>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</si>
  <si>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</si>
  <si>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</si>
  <si>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</si>
  <si>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</si>
  <si>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</si>
  <si>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</si>
  <si>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</si>
  <si>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08Les1-44 (Santa helena, Dinamarca)</t>
  </si>
  <si>
    <t xml:space="preserve"> Intermediario</t>
  </si>
  <si>
    <t>Avicultura de postura (huevo)</t>
  </si>
  <si>
    <t>Consumidor final, Minorista</t>
  </si>
  <si>
    <t>Cabecera municipal Roncesvalles 50%, Centro poblado Vereda Santa Elena 50%</t>
  </si>
  <si>
    <t>09Les2-38 (Topacio)</t>
  </si>
  <si>
    <t>Intermediarios</t>
  </si>
  <si>
    <t>06Ld-55 (Cucuanita)</t>
  </si>
  <si>
    <t>Fríjol arbustivo</t>
  </si>
  <si>
    <t>Bulto de 62,5 kilogramos</t>
  </si>
  <si>
    <t>Cabecera municipal Roncesvalles 50%, Municipio San Antonio 50%</t>
  </si>
  <si>
    <t>Piscicultura trucha</t>
  </si>
  <si>
    <t>Consumidor final</t>
  </si>
  <si>
    <t>Finca 100%</t>
  </si>
  <si>
    <t>05Lc-61 (Cucuanita)</t>
  </si>
  <si>
    <t>Cabecera municipal Roncesvalles 50%, Centro poblado Vereda Toldavieja 50%</t>
  </si>
  <si>
    <t>09LeL-38 (San marcos)</t>
  </si>
  <si>
    <t>Cabecera municipal Roncesvalles 100%</t>
  </si>
  <si>
    <t>08Le-44 (Quebrada grande, El paraiso, San marcos)</t>
  </si>
  <si>
    <t>Bogotá 50%, Cali 50%</t>
  </si>
  <si>
    <t>Ganadería de leche</t>
  </si>
  <si>
    <t>Caneca de 50 litros</t>
  </si>
  <si>
    <t>Agroindustria</t>
  </si>
  <si>
    <t>10Lf-30 (Cucuanita)</t>
  </si>
  <si>
    <t>Porcicultura de cría (cerdo en pie)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</si>
  <si>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</si>
  <si>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</si>
  <si>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</si>
  <si>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</si>
  <si>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</si>
  <si>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 xml:space="preserve">Línea productiva </t>
  </si>
  <si>
    <t>Promedio</t>
  </si>
  <si>
    <t>Verificar</t>
  </si>
  <si>
    <t>Ganaderia de leche</t>
  </si>
  <si>
    <t>Café**</t>
  </si>
  <si>
    <t>Avicultura de postura (huevo)**</t>
  </si>
  <si>
    <t>Porcicultura (de cría) (cerdo, kilogramo en pie)**</t>
  </si>
  <si>
    <t>*No se presentan precios históricos</t>
  </si>
  <si>
    <t>Precio a escala municipal</t>
  </si>
  <si>
    <t>Precio a escala departamental</t>
  </si>
  <si>
    <t>Precios a escala nacional</t>
  </si>
  <si>
    <t>**Precios gremios ( Fedecafe, Fenavi,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</si>
</sst>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0.0"/>
    <numFmt numFmtId="170" formatCode="_-* #,##0.000_-;\-* #,##0.00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6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5" borderId="1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 vertical="top" wrapText="1"/>
    </xf>
    <xf numFmtId="0" fontId="10" fillId="8" borderId="4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165" fontId="4" fillId="0" borderId="1" xfId="1" applyNumberFormat="1" applyFont="1" applyFill="1" applyBorder="1"/>
    <xf numFmtId="0" fontId="4" fillId="0" borderId="1" xfId="0" applyFont="1" applyBorder="1" applyAlignment="1">
      <alignment horizontal="center" vertical="center"/>
    </xf>
    <xf numFmtId="0" fontId="9" fillId="5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0" fontId="3" fillId="3" borderId="1" xfId="0" applyFont="1" applyFill="1" applyBorder="1" applyAlignment="1">
      <alignment horizontal="center" vertical="center" wrapText="1"/>
    </xf>
    <xf numFmtId="9" fontId="3" fillId="3" borderId="1" xfId="0" applyNumberFormat="1" applyFont="1" applyFill="1" applyBorder="1" applyAlignment="1">
      <alignment horizontal="center" vertical="center" wrapText="1"/>
    </xf>
    <xf numFmtId="165" fontId="3" fillId="3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18" fillId="0" borderId="0" xfId="1" applyNumberFormat="1" applyFont="1" applyBorder="1"/>
    <xf numFmtId="0" fontId="10" fillId="0" borderId="1" xfId="0" applyFont="1" applyBorder="1" applyAlignment="1">
      <alignment horizontal="center" vertical="center"/>
    </xf>
    <xf numFmtId="43" fontId="4" fillId="0" borderId="1" xfId="10" applyFont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top" wrapText="1"/>
    </xf>
    <xf numFmtId="168" fontId="4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169" fontId="3" fillId="0" borderId="1" xfId="0" applyNumberFormat="1" applyFont="1" applyBorder="1" applyAlignment="1">
      <alignment horizontal="center" vertical="center"/>
    </xf>
    <xf numFmtId="165" fontId="4" fillId="0" borderId="10" xfId="1" applyNumberFormat="1" applyFont="1" applyFill="1" applyBorder="1" applyAlignment="1">
      <alignment vertical="center"/>
    </xf>
    <xf numFmtId="43" fontId="4" fillId="0" borderId="1" xfId="1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9" fontId="3" fillId="4" borderId="1" xfId="0" applyNumberFormat="1" applyFont="1" applyFill="1" applyBorder="1" applyAlignment="1">
      <alignment horizontal="center" vertical="center"/>
    </xf>
    <xf numFmtId="43" fontId="4" fillId="4" borderId="1" xfId="10" applyFont="1" applyFill="1" applyBorder="1" applyAlignment="1">
      <alignment horizontal="center" vertical="center"/>
    </xf>
    <xf numFmtId="170" fontId="4" fillId="0" borderId="1" xfId="10" applyNumberFormat="1" applyFont="1" applyBorder="1" applyAlignment="1">
      <alignment horizontal="center" vertical="center"/>
    </xf>
    <xf numFmtId="170" fontId="4" fillId="0" borderId="1" xfId="1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43" fontId="4" fillId="11" borderId="1" xfId="10" applyFont="1" applyFill="1" applyBorder="1" applyAlignment="1">
      <alignment horizontal="center" vertical="center"/>
    </xf>
    <xf numFmtId="43" fontId="0" fillId="0" borderId="0" xfId="0" applyNumberFormat="1"/>
    <xf numFmtId="43" fontId="0" fillId="11" borderId="0" xfId="0" applyNumberFormat="1" applyFill="1"/>
    <xf numFmtId="43" fontId="0" fillId="4" borderId="0" xfId="0" applyNumberFormat="1" applyFill="1"/>
    <xf numFmtId="0" fontId="3" fillId="3" borderId="3" xfId="0" applyFont="1" applyFill="1" applyBorder="1" applyAlignment="1">
      <alignment horizontal="center" vertical="center" wrapText="1"/>
    </xf>
    <xf numFmtId="169" fontId="3" fillId="11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10" borderId="1" xfId="0" applyFont="1" applyFill="1" applyBorder="1" applyAlignment="1">
      <alignment horizontal="center" vertical="center" wrapText="1"/>
    </xf>
  </cellXfs>
  <cellStyles count="16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2 3 2" xfId="14" xr:uid="{F8E41CC6-F290-4413-A53A-9D0E0DF303F4}"/>
    <cellStyle name="Moneda 2 4" xfId="12" xr:uid="{6980F122-1AFA-4F92-94D5-8D7A7DC0DAF2}"/>
    <cellStyle name="Moneda 3" xfId="8" xr:uid="{3C25F54D-7224-4E25-9F10-E16208A9DD8B}"/>
    <cellStyle name="Moneda 3 2" xfId="13" xr:uid="{8862CBB4-ECFC-4DD7-AC55-23751B718E06}"/>
    <cellStyle name="Moneda 4" xfId="11" xr:uid="{B3DA166D-79B8-42E1-A6D7-50452F646C57}"/>
    <cellStyle name="Moneda 5" xfId="15" xr:uid="{D381D0B9-F54E-4FB6-9AB6-E5643A5A4D47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SIPSA'!$A$22:$A$33</c:f>
              <c:strCache>
                <c:ptCount val="12"/>
                <c:pt idx="0">
                  <c:v>Papa pastusa</c:v>
                </c:pt>
                <c:pt idx="1">
                  <c:v>Zanahoria</c:v>
                </c:pt>
                <c:pt idx="2">
                  <c:v>Tomate de árbol</c:v>
                </c:pt>
                <c:pt idx="3">
                  <c:v>Papa criolla</c:v>
                </c:pt>
                <c:pt idx="4">
                  <c:v>Mora</c:v>
                </c:pt>
                <c:pt idx="5">
                  <c:v>Fríjol</c:v>
                </c:pt>
                <c:pt idx="6">
                  <c:v>Aguacate Hass</c:v>
                </c:pt>
                <c:pt idx="7">
                  <c:v>Café**</c:v>
                </c:pt>
                <c:pt idx="8">
                  <c:v>Piscicultura trucha</c:v>
                </c:pt>
                <c:pt idx="9">
                  <c:v>Porcicultura (de cría) (cerdo, kilogramo en pie)**</c:v>
                </c:pt>
                <c:pt idx="10">
                  <c:v>Ganaderia de leche</c:v>
                </c:pt>
                <c:pt idx="11">
                  <c:v>Avicultura de postura (huevo)**</c:v>
                </c:pt>
              </c:strCache>
            </c:strRef>
          </c:cat>
          <c:val>
            <c:numRef>
              <c:f>'4.3.3. PRECIOS PROMEDIO SIPSA'!$B$22:$B$33</c:f>
              <c:numCache>
                <c:formatCode>_-"$"\ * #,##0_-;\-"$"\ * #,##0_-;_-"$"\ * "-"??_-;_-@_-</c:formatCode>
                <c:ptCount val="12"/>
                <c:pt idx="0">
                  <c:v>1385.2333333333331</c:v>
                </c:pt>
                <c:pt idx="1">
                  <c:v>1665.4313860014736</c:v>
                </c:pt>
                <c:pt idx="2">
                  <c:v>2346.5311112948507</c:v>
                </c:pt>
                <c:pt idx="3">
                  <c:v>2593.2296232421395</c:v>
                </c:pt>
                <c:pt idx="4">
                  <c:v>4496.7778329195726</c:v>
                </c:pt>
                <c:pt idx="5">
                  <c:v>8201.9121634241692</c:v>
                </c:pt>
                <c:pt idx="6">
                  <c:v>9132.8446222225175</c:v>
                </c:pt>
                <c:pt idx="7">
                  <c:v>11410.003200000001</c:v>
                </c:pt>
                <c:pt idx="8">
                  <c:v>16853.734363364347</c:v>
                </c:pt>
                <c:pt idx="9">
                  <c:v>7303</c:v>
                </c:pt>
                <c:pt idx="10">
                  <c:v>1324</c:v>
                </c:pt>
                <c:pt idx="11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b="1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Roncesvalles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Papa criolla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-40.188546800564815</c:v>
                </c:pt>
                <c:pt idx="1">
                  <c:v>61.22565354681808</c:v>
                </c:pt>
                <c:pt idx="2">
                  <c:v>0.32074249242508301</c:v>
                </c:pt>
                <c:pt idx="3">
                  <c:v>29.847965385487981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21-4F3F-A35A-F2DA55819BD9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Tomate de árbol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0.74861674488214192</c:v>
                </c:pt>
                <c:pt idx="1">
                  <c:v>30.991402881159189</c:v>
                </c:pt>
                <c:pt idx="2">
                  <c:v>14.435496933090278</c:v>
                </c:pt>
                <c:pt idx="3">
                  <c:v>6.1938999305935454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21-4F3F-A35A-F2DA55819BD9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Zanahoria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15.904403560483814</c:v>
                </c:pt>
                <c:pt idx="1">
                  <c:v>6.322158500394039</c:v>
                </c:pt>
                <c:pt idx="2">
                  <c:v>17.591325508924044</c:v>
                </c:pt>
                <c:pt idx="3">
                  <c:v>-2.6849693516359991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21-4F3F-A35A-F2DA55819BD9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15.246641828936063</c:v>
                </c:pt>
                <c:pt idx="1">
                  <c:v>45.655103389972282</c:v>
                </c:pt>
                <c:pt idx="2">
                  <c:v>16.07225109656784</c:v>
                </c:pt>
                <c:pt idx="3">
                  <c:v>2.1458933040209018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21-4F3F-A35A-F2DA55819BD9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Fríjol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10.264874933648827</c:v>
                </c:pt>
                <c:pt idx="1">
                  <c:v>1.1084193730592062</c:v>
                </c:pt>
                <c:pt idx="2">
                  <c:v>92.606509703873598</c:v>
                </c:pt>
                <c:pt idx="3">
                  <c:v>-1.5746348568532369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21-4F3F-A35A-F2DA55819BD9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-0.30895550317825382</c:v>
                </c:pt>
                <c:pt idx="1">
                  <c:v>14.983315140661418</c:v>
                </c:pt>
                <c:pt idx="2">
                  <c:v>26.051216759296111</c:v>
                </c:pt>
                <c:pt idx="3">
                  <c:v>1.4246335629327831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21-4F3F-A35A-F2DA55819BD9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Papa pastusa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-21.381423856671375</c:v>
                </c:pt>
                <c:pt idx="1">
                  <c:v>49.025487256371804</c:v>
                </c:pt>
                <c:pt idx="2">
                  <c:v>62.461435278336666</c:v>
                </c:pt>
                <c:pt idx="3">
                  <c:v>-12.273459109111172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21-4F3F-A35A-F2DA55819BD9}"/>
            </c:ext>
          </c:extLst>
        </c:ser>
        <c:ser>
          <c:idx val="7"/>
          <c:order val="7"/>
          <c:tx>
            <c:strRef>
              <c:f>'4.3.4. VARIACION $ PLAZAS MAYOR'!$B$29</c:f>
              <c:strCache>
                <c:ptCount val="1"/>
                <c:pt idx="0">
                  <c:v>Ganaderia de leche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2.6214435432030001</c:v>
                </c:pt>
                <c:pt idx="1">
                  <c:v>15.370791578726852</c:v>
                </c:pt>
                <c:pt idx="2">
                  <c:v>39.887462192584934</c:v>
                </c:pt>
                <c:pt idx="3">
                  <c:v>25.648885209560035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921-4F3F-A35A-F2DA55819BD9}"/>
            </c:ext>
          </c:extLst>
        </c:ser>
        <c:ser>
          <c:idx val="8"/>
          <c:order val="8"/>
          <c:tx>
            <c:strRef>
              <c:f>'4.3.4. VARIACION $ PLAZAS MAYOR'!$B$30</c:f>
              <c:strCache>
                <c:ptCount val="1"/>
                <c:pt idx="0">
                  <c:v>Piscicultura trucha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-1.9357943347374515</c:v>
                </c:pt>
                <c:pt idx="1">
                  <c:v>24.063814064771648</c:v>
                </c:pt>
                <c:pt idx="2">
                  <c:v>10.458632683611626</c:v>
                </c:pt>
                <c:pt idx="3">
                  <c:v>12.293694688043971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CC-4036-93FE-9AE4CFC5100A}"/>
            </c:ext>
          </c:extLst>
        </c:ser>
        <c:ser>
          <c:idx val="9"/>
          <c:order val="9"/>
          <c:tx>
            <c:strRef>
              <c:f>'4.3.4. VARIACION $ PLAZAS MAYOR'!$B$31</c:f>
              <c:strCache>
                <c:ptCount val="1"/>
                <c:pt idx="0">
                  <c:v>Café**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33.152598627907196</c:v>
                </c:pt>
                <c:pt idx="1">
                  <c:v>45.037146606226884</c:v>
                </c:pt>
                <c:pt idx="2">
                  <c:v>41.538010064429216</c:v>
                </c:pt>
                <c:pt idx="3">
                  <c:v>-24.434686156795621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CC-4036-93FE-9AE4CFC5100A}"/>
            </c:ext>
          </c:extLst>
        </c:ser>
        <c:ser>
          <c:idx val="10"/>
          <c:order val="10"/>
          <c:tx>
            <c:strRef>
              <c:f>'4.3.4. VARIACION $ PLAZAS MAYOR'!$B$32</c:f>
              <c:strCache>
                <c:ptCount val="1"/>
                <c:pt idx="0">
                  <c:v>Avicultura de postura (huevo)**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CC-4036-93FE-9AE4CFC5100A}"/>
            </c:ext>
          </c:extLst>
        </c:ser>
        <c:ser>
          <c:idx val="11"/>
          <c:order val="11"/>
          <c:tx>
            <c:strRef>
              <c:f>'4.3.4. VARIACION $ PLAZAS MAYOR'!$B$33</c:f>
              <c:strCache>
                <c:ptCount val="1"/>
                <c:pt idx="0">
                  <c:v>Porcicultura (de cría) (cerdo, kilogramo en pie)**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CC-4036-93FE-9AE4CFC51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6351376"/>
        <c:axId val="466353456"/>
      </c:lineChart>
      <c:catAx>
        <c:axId val="46635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66353456"/>
        <c:crosses val="autoZero"/>
        <c:auto val="1"/>
        <c:lblAlgn val="ctr"/>
        <c:lblOffset val="100"/>
        <c:noMultiLvlLbl val="0"/>
      </c:catAx>
      <c:valAx>
        <c:axId val="466353456"/>
        <c:scaling>
          <c:orientation val="minMax"/>
          <c:max val="10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66351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676274</xdr:colOff>
      <xdr:row>18</xdr:row>
      <xdr:rowOff>466720</xdr:rowOff>
    </xdr:from>
    <xdr:to>
      <xdr:col>10</xdr:col>
      <xdr:colOff>152400</xdr:colOff>
      <xdr:row>50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280986</xdr:colOff>
      <xdr:row>14</xdr:row>
      <xdr:rowOff>66675</xdr:rowOff>
    </xdr:from>
    <xdr:to>
      <xdr:col>15</xdr:col>
      <xdr:colOff>666749</xdr:colOff>
      <xdr:row>32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0584AD7-20F0-4306-B84B-A9401E2E46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1"/>
  <sheetViews>
    <sheetView zoomScaleNormal="100" workbookViewId="0">
      <selection activeCell="E10" sqref="E10"/>
    </sheetView>
  </sheetViews>
  <sheetFormatPr defaultColWidth="11.42578125" defaultRowHeight="14.25"/>
  <cols>
    <col min="2" max="2" width="45.5703125" customWidth="1"/>
    <col min="3" max="3" width="19.28515625" customWidth="1"/>
    <col min="4" max="4" width="9.42578125" customWidth="1"/>
    <col min="5" max="5" width="23.28515625" customWidth="1"/>
    <col min="7" max="7" width="87.42578125" bestFit="1" customWidth="1"/>
  </cols>
  <sheetData>
    <row r="2" spans="2:8">
      <c r="B2" s="51" t="s">
        <v>0</v>
      </c>
      <c r="C2" s="51"/>
      <c r="D2" s="51"/>
      <c r="E2" s="51"/>
    </row>
    <row r="3" spans="2:8" ht="38.25">
      <c r="B3" s="10" t="s">
        <v>1</v>
      </c>
      <c r="C3" s="10" t="s">
        <v>2</v>
      </c>
      <c r="D3" s="10" t="s">
        <v>3</v>
      </c>
      <c r="E3" s="10" t="s">
        <v>4</v>
      </c>
    </row>
    <row r="4" spans="2:8" ht="24">
      <c r="B4" s="41" t="s">
        <v>5</v>
      </c>
      <c r="C4" s="30" t="s">
        <v>6</v>
      </c>
      <c r="D4" s="30">
        <v>23</v>
      </c>
      <c r="E4" s="14" t="s">
        <v>7</v>
      </c>
    </row>
    <row r="5" spans="2:8" ht="24">
      <c r="B5" s="41" t="s">
        <v>8</v>
      </c>
      <c r="C5" s="30" t="s">
        <v>9</v>
      </c>
      <c r="D5" s="30">
        <v>57</v>
      </c>
      <c r="E5" s="14" t="s">
        <v>7</v>
      </c>
    </row>
    <row r="6" spans="2:8" ht="36">
      <c r="B6" s="41" t="s">
        <v>10</v>
      </c>
      <c r="C6" s="30" t="s">
        <v>11</v>
      </c>
      <c r="D6" s="30">
        <v>48</v>
      </c>
      <c r="E6" s="14" t="s">
        <v>7</v>
      </c>
    </row>
    <row r="7" spans="2:8" ht="24">
      <c r="B7" s="41" t="s">
        <v>12</v>
      </c>
      <c r="C7" s="30" t="s">
        <v>13</v>
      </c>
      <c r="D7" s="30">
        <v>35</v>
      </c>
      <c r="E7" s="14" t="s">
        <v>7</v>
      </c>
    </row>
    <row r="8" spans="2:8" ht="24">
      <c r="B8" s="41" t="s">
        <v>14</v>
      </c>
      <c r="C8" s="30" t="s">
        <v>15</v>
      </c>
      <c r="D8" s="30">
        <v>53</v>
      </c>
      <c r="E8" s="14" t="s">
        <v>7</v>
      </c>
    </row>
    <row r="9" spans="2:8" ht="24">
      <c r="B9" s="41" t="s">
        <v>16</v>
      </c>
      <c r="C9" s="30" t="s">
        <v>17</v>
      </c>
      <c r="D9" s="30">
        <v>100</v>
      </c>
      <c r="E9" s="14" t="s">
        <v>7</v>
      </c>
    </row>
    <row r="10" spans="2:8" ht="24">
      <c r="B10" s="41" t="s">
        <v>18</v>
      </c>
      <c r="C10" s="30" t="s">
        <v>19</v>
      </c>
      <c r="D10" s="30">
        <v>38</v>
      </c>
      <c r="E10" s="14" t="s">
        <v>7</v>
      </c>
    </row>
    <row r="11" spans="2:8">
      <c r="B11" s="52" t="s">
        <v>20</v>
      </c>
      <c r="C11" s="52"/>
      <c r="D11" s="52"/>
      <c r="E11" s="52"/>
      <c r="F11" s="36"/>
      <c r="G11" s="36"/>
      <c r="H11" s="36"/>
    </row>
  </sheetData>
  <mergeCells count="2">
    <mergeCell ref="B2:E2"/>
    <mergeCell ref="B11:E11"/>
  </mergeCells>
  <dataValidations count="1">
    <dataValidation type="textLength" allowBlank="1" showInputMessage="1" showErrorMessage="1" sqref="E4:E10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7"/>
  <sheetViews>
    <sheetView topLeftCell="A3" zoomScaleNormal="100" workbookViewId="0">
      <selection activeCell="I3" sqref="I1:I1048576"/>
    </sheetView>
  </sheetViews>
  <sheetFormatPr defaultColWidth="11.42578125" defaultRowHeight="14.25"/>
  <cols>
    <col min="2" max="2" width="18.140625" customWidth="1"/>
    <col min="3" max="3" width="14.7109375" customWidth="1"/>
    <col min="4" max="4" width="16.42578125" customWidth="1"/>
    <col min="5" max="5" width="15.7109375" customWidth="1"/>
    <col min="7" max="7" width="12.140625" customWidth="1"/>
    <col min="8" max="8" width="16.42578125" customWidth="1"/>
  </cols>
  <sheetData>
    <row r="2" spans="2:8">
      <c r="B2" s="51" t="s">
        <v>21</v>
      </c>
      <c r="C2" s="51"/>
      <c r="D2" s="51"/>
      <c r="E2" s="51"/>
      <c r="F2" s="51"/>
      <c r="G2" s="51"/>
      <c r="H2" s="51"/>
    </row>
    <row r="3" spans="2:8" ht="38.450000000000003" customHeight="1">
      <c r="B3" s="53" t="s">
        <v>1</v>
      </c>
      <c r="C3" s="53" t="s">
        <v>22</v>
      </c>
      <c r="D3" s="53" t="s">
        <v>23</v>
      </c>
      <c r="E3" s="10" t="s">
        <v>24</v>
      </c>
      <c r="F3" s="53" t="s">
        <v>25</v>
      </c>
      <c r="G3" s="53" t="s">
        <v>26</v>
      </c>
      <c r="H3" s="10" t="s">
        <v>27</v>
      </c>
    </row>
    <row r="4" spans="2:8">
      <c r="B4" s="53"/>
      <c r="C4" s="53"/>
      <c r="D4" s="53"/>
      <c r="E4" s="10" t="s">
        <v>28</v>
      </c>
      <c r="F4" s="53"/>
      <c r="G4" s="53"/>
      <c r="H4" s="10" t="s">
        <v>28</v>
      </c>
    </row>
    <row r="5" spans="2:8" ht="27" customHeight="1">
      <c r="B5" s="54" t="s">
        <v>5</v>
      </c>
      <c r="C5" s="30" t="s">
        <v>29</v>
      </c>
      <c r="D5" s="18" t="s">
        <v>30</v>
      </c>
      <c r="E5" s="18" t="s">
        <v>31</v>
      </c>
      <c r="F5" s="18" t="s">
        <v>32</v>
      </c>
      <c r="G5" s="18" t="s">
        <v>33</v>
      </c>
      <c r="H5" s="18" t="s">
        <v>34</v>
      </c>
    </row>
    <row r="6" spans="2:8" ht="31.5" customHeight="1">
      <c r="B6" s="55"/>
      <c r="C6" s="30" t="s">
        <v>13</v>
      </c>
      <c r="D6" s="18" t="s">
        <v>35</v>
      </c>
      <c r="E6" s="18" t="s">
        <v>36</v>
      </c>
      <c r="F6" s="18" t="s">
        <v>37</v>
      </c>
      <c r="G6" s="18" t="s">
        <v>33</v>
      </c>
      <c r="H6" s="18" t="s">
        <v>38</v>
      </c>
    </row>
    <row r="7" spans="2:8" ht="60">
      <c r="B7" s="41" t="s">
        <v>8</v>
      </c>
      <c r="C7" s="30" t="s">
        <v>9</v>
      </c>
      <c r="D7" s="18" t="s">
        <v>39</v>
      </c>
      <c r="E7" s="18" t="s">
        <v>31</v>
      </c>
      <c r="F7" s="18" t="s">
        <v>32</v>
      </c>
      <c r="G7" s="18" t="s">
        <v>33</v>
      </c>
      <c r="H7" s="18" t="s">
        <v>34</v>
      </c>
    </row>
    <row r="8" spans="2:8" ht="24">
      <c r="B8" s="54" t="s">
        <v>10</v>
      </c>
      <c r="C8" s="30" t="s">
        <v>40</v>
      </c>
      <c r="D8" s="18" t="s">
        <v>41</v>
      </c>
      <c r="E8" s="18" t="s">
        <v>31</v>
      </c>
      <c r="F8" s="18" t="s">
        <v>32</v>
      </c>
      <c r="G8" s="18" t="s">
        <v>33</v>
      </c>
      <c r="H8" s="18" t="s">
        <v>42</v>
      </c>
    </row>
    <row r="9" spans="2:8" ht="24">
      <c r="B9" s="56"/>
      <c r="C9" s="30" t="s">
        <v>43</v>
      </c>
      <c r="D9" s="18" t="s">
        <v>44</v>
      </c>
      <c r="E9" s="18" t="s">
        <v>31</v>
      </c>
      <c r="F9" s="18" t="s">
        <v>32</v>
      </c>
      <c r="G9" s="18" t="s">
        <v>33</v>
      </c>
      <c r="H9" s="18" t="s">
        <v>42</v>
      </c>
    </row>
    <row r="10" spans="2:8" ht="24">
      <c r="B10" s="56"/>
      <c r="C10" s="30" t="s">
        <v>45</v>
      </c>
      <c r="D10" s="18" t="s">
        <v>44</v>
      </c>
      <c r="E10" s="18" t="s">
        <v>31</v>
      </c>
      <c r="F10" s="18" t="s">
        <v>32</v>
      </c>
      <c r="G10" s="18" t="s">
        <v>33</v>
      </c>
      <c r="H10" s="18" t="s">
        <v>42</v>
      </c>
    </row>
    <row r="11" spans="2:8">
      <c r="B11" s="56"/>
      <c r="C11" s="30" t="s">
        <v>46</v>
      </c>
      <c r="D11" s="18" t="s">
        <v>47</v>
      </c>
      <c r="E11" s="18" t="s">
        <v>31</v>
      </c>
      <c r="F11" s="18" t="s">
        <v>32</v>
      </c>
      <c r="G11" s="18" t="s">
        <v>33</v>
      </c>
      <c r="H11" s="18" t="s">
        <v>42</v>
      </c>
    </row>
    <row r="12" spans="2:8" ht="24">
      <c r="B12" s="55"/>
      <c r="C12" s="30" t="s">
        <v>48</v>
      </c>
      <c r="D12" s="18" t="s">
        <v>44</v>
      </c>
      <c r="E12" s="18" t="s">
        <v>31</v>
      </c>
      <c r="F12" s="18" t="s">
        <v>32</v>
      </c>
      <c r="G12" s="18" t="s">
        <v>33</v>
      </c>
      <c r="H12" s="18" t="s">
        <v>42</v>
      </c>
    </row>
    <row r="13" spans="2:8" ht="48">
      <c r="B13" s="41" t="s">
        <v>12</v>
      </c>
      <c r="C13" s="30" t="s">
        <v>13</v>
      </c>
      <c r="D13" s="18" t="s">
        <v>35</v>
      </c>
      <c r="E13" s="18" t="s">
        <v>36</v>
      </c>
      <c r="F13" s="18" t="s">
        <v>37</v>
      </c>
      <c r="G13" s="18" t="s">
        <v>49</v>
      </c>
      <c r="H13" s="18" t="s">
        <v>38</v>
      </c>
    </row>
    <row r="14" spans="2:8" ht="48">
      <c r="B14" s="41" t="s">
        <v>14</v>
      </c>
      <c r="C14" s="30" t="s">
        <v>15</v>
      </c>
      <c r="D14" s="18" t="s">
        <v>50</v>
      </c>
      <c r="E14" s="18" t="s">
        <v>51</v>
      </c>
      <c r="F14" s="18" t="s">
        <v>32</v>
      </c>
      <c r="G14" s="18" t="s">
        <v>49</v>
      </c>
      <c r="H14" s="18" t="s">
        <v>52</v>
      </c>
    </row>
    <row r="15" spans="2:8" ht="36">
      <c r="B15" s="41" t="s">
        <v>16</v>
      </c>
      <c r="C15" s="30" t="s">
        <v>17</v>
      </c>
      <c r="D15" s="18" t="s">
        <v>53</v>
      </c>
      <c r="E15" s="18" t="s">
        <v>36</v>
      </c>
      <c r="F15" s="18" t="s">
        <v>32</v>
      </c>
      <c r="G15" s="18" t="s">
        <v>33</v>
      </c>
      <c r="H15" s="18" t="s">
        <v>54</v>
      </c>
    </row>
    <row r="16" spans="2:8" ht="48">
      <c r="B16" s="41" t="s">
        <v>18</v>
      </c>
      <c r="C16" s="30" t="s">
        <v>19</v>
      </c>
      <c r="D16" s="18" t="s">
        <v>55</v>
      </c>
      <c r="E16" s="18" t="s">
        <v>56</v>
      </c>
      <c r="F16" s="18" t="s">
        <v>32</v>
      </c>
      <c r="G16" s="18" t="s">
        <v>49</v>
      </c>
      <c r="H16" s="18" t="s">
        <v>57</v>
      </c>
    </row>
    <row r="17" spans="2:8">
      <c r="B17" s="52" t="s">
        <v>20</v>
      </c>
      <c r="C17" s="52"/>
      <c r="D17" s="52"/>
      <c r="E17" s="52"/>
      <c r="F17" s="52"/>
      <c r="G17" s="52"/>
      <c r="H17" s="52"/>
    </row>
  </sheetData>
  <mergeCells count="9">
    <mergeCell ref="B17:H17"/>
    <mergeCell ref="B2:H2"/>
    <mergeCell ref="B3:B4"/>
    <mergeCell ref="C3:C4"/>
    <mergeCell ref="D3:D4"/>
    <mergeCell ref="F3:F4"/>
    <mergeCell ref="G3:G4"/>
    <mergeCell ref="B5:B6"/>
    <mergeCell ref="B8:B1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F9"/>
  <sheetViews>
    <sheetView zoomScaleNormal="100" workbookViewId="0">
      <selection activeCell="D4" sqref="D4"/>
    </sheetView>
  </sheetViews>
  <sheetFormatPr defaultColWidth="11.42578125" defaultRowHeight="14.25"/>
  <cols>
    <col min="2" max="2" width="30.7109375" customWidth="1"/>
    <col min="3" max="3" width="18.28515625" customWidth="1"/>
    <col min="4" max="4" width="22.42578125" customWidth="1"/>
    <col min="5" max="5" width="21.85546875" customWidth="1"/>
    <col min="6" max="6" width="23.42578125" customWidth="1"/>
  </cols>
  <sheetData>
    <row r="2" spans="2:6">
      <c r="B2" s="51" t="s">
        <v>58</v>
      </c>
      <c r="C2" s="51"/>
      <c r="D2" s="51"/>
      <c r="E2" s="51"/>
      <c r="F2" s="51"/>
    </row>
    <row r="3" spans="2:6" ht="25.5">
      <c r="B3" s="10" t="s">
        <v>59</v>
      </c>
      <c r="C3" s="10" t="s">
        <v>60</v>
      </c>
      <c r="D3" s="10" t="s">
        <v>61</v>
      </c>
      <c r="E3" s="10" t="s">
        <v>62</v>
      </c>
      <c r="F3" s="10" t="s">
        <v>63</v>
      </c>
    </row>
    <row r="4" spans="2:6" ht="36">
      <c r="B4" s="18" t="s">
        <v>64</v>
      </c>
      <c r="C4" s="18" t="s">
        <v>65</v>
      </c>
      <c r="D4" s="18" t="s">
        <v>66</v>
      </c>
      <c r="E4" s="18" t="s">
        <v>67</v>
      </c>
      <c r="F4" s="18" t="s">
        <v>68</v>
      </c>
    </row>
    <row r="5" spans="2:6" ht="48">
      <c r="B5" s="18" t="s">
        <v>69</v>
      </c>
      <c r="C5" s="18" t="s">
        <v>65</v>
      </c>
      <c r="D5" s="18" t="s">
        <v>9</v>
      </c>
      <c r="E5" s="18" t="s">
        <v>70</v>
      </c>
      <c r="F5" s="18" t="s">
        <v>71</v>
      </c>
    </row>
    <row r="6" spans="2:6">
      <c r="B6" s="18" t="s">
        <v>72</v>
      </c>
      <c r="C6" s="18" t="s">
        <v>73</v>
      </c>
      <c r="D6" s="18" t="s">
        <v>74</v>
      </c>
      <c r="E6" s="18" t="s">
        <v>75</v>
      </c>
      <c r="F6" s="18" t="s">
        <v>76</v>
      </c>
    </row>
    <row r="7" spans="2:6" ht="24">
      <c r="B7" s="18" t="s">
        <v>77</v>
      </c>
      <c r="C7" s="18" t="s">
        <v>65</v>
      </c>
      <c r="D7" s="18" t="s">
        <v>15</v>
      </c>
      <c r="E7" s="18" t="s">
        <v>78</v>
      </c>
      <c r="F7" s="18" t="s">
        <v>79</v>
      </c>
    </row>
    <row r="8" spans="2:6" ht="24">
      <c r="B8" s="18" t="s">
        <v>80</v>
      </c>
      <c r="C8" s="18" t="s">
        <v>81</v>
      </c>
      <c r="D8" s="18" t="s">
        <v>17</v>
      </c>
      <c r="E8" s="18" t="s">
        <v>82</v>
      </c>
      <c r="F8" s="18" t="s">
        <v>79</v>
      </c>
    </row>
    <row r="9" spans="2:6">
      <c r="B9" s="52" t="s">
        <v>20</v>
      </c>
      <c r="C9" s="52"/>
      <c r="D9" s="52"/>
      <c r="E9" s="52"/>
      <c r="F9" s="52"/>
    </row>
  </sheetData>
  <mergeCells count="2">
    <mergeCell ref="B9:F9"/>
    <mergeCell ref="B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G16"/>
  <sheetViews>
    <sheetView topLeftCell="C6" zoomScaleNormal="100" workbookViewId="0">
      <selection activeCell="H6" sqref="H1:H1048576"/>
    </sheetView>
  </sheetViews>
  <sheetFormatPr defaultColWidth="11.42578125" defaultRowHeight="14.25"/>
  <cols>
    <col min="2" max="2" width="22.42578125" customWidth="1"/>
    <col min="3" max="3" width="19.28515625" customWidth="1"/>
    <col min="4" max="4" width="19.42578125" customWidth="1"/>
    <col min="5" max="5" width="13.42578125" bestFit="1" customWidth="1"/>
    <col min="7" max="7" width="24.5703125" customWidth="1"/>
  </cols>
  <sheetData>
    <row r="2" spans="2:7">
      <c r="B2" s="57" t="s">
        <v>83</v>
      </c>
      <c r="C2" s="57"/>
      <c r="D2" s="57"/>
      <c r="E2" s="57"/>
      <c r="F2" s="57"/>
      <c r="G2" s="57"/>
    </row>
    <row r="3" spans="2:7" ht="25.5">
      <c r="B3" s="10" t="s">
        <v>84</v>
      </c>
      <c r="C3" s="10" t="s">
        <v>85</v>
      </c>
      <c r="D3" s="10" t="s">
        <v>86</v>
      </c>
      <c r="E3" s="10" t="s">
        <v>87</v>
      </c>
      <c r="F3" s="10" t="s">
        <v>88</v>
      </c>
      <c r="G3" s="10" t="s">
        <v>89</v>
      </c>
    </row>
    <row r="4" spans="2:7">
      <c r="B4" s="58" t="s">
        <v>64</v>
      </c>
      <c r="C4" s="18" t="s">
        <v>29</v>
      </c>
      <c r="D4" s="18" t="s">
        <v>90</v>
      </c>
      <c r="E4" s="23" t="s">
        <v>91</v>
      </c>
      <c r="F4" s="23" t="s">
        <v>33</v>
      </c>
      <c r="G4" s="32" t="s">
        <v>92</v>
      </c>
    </row>
    <row r="5" spans="2:7">
      <c r="B5" s="60"/>
      <c r="C5" s="18" t="s">
        <v>40</v>
      </c>
      <c r="D5" s="18" t="s">
        <v>90</v>
      </c>
      <c r="E5" s="23" t="s">
        <v>93</v>
      </c>
      <c r="F5" s="23" t="s">
        <v>33</v>
      </c>
      <c r="G5" s="32" t="s">
        <v>92</v>
      </c>
    </row>
    <row r="6" spans="2:7">
      <c r="B6" s="60"/>
      <c r="C6" s="18" t="s">
        <v>13</v>
      </c>
      <c r="D6" s="18" t="s">
        <v>94</v>
      </c>
      <c r="E6" s="23" t="s">
        <v>91</v>
      </c>
      <c r="F6" s="23" t="s">
        <v>33</v>
      </c>
      <c r="G6" s="32" t="s">
        <v>92</v>
      </c>
    </row>
    <row r="7" spans="2:7">
      <c r="B7" s="60"/>
      <c r="C7" s="18" t="s">
        <v>43</v>
      </c>
      <c r="D7" s="18" t="s">
        <v>44</v>
      </c>
      <c r="E7" s="23" t="s">
        <v>93</v>
      </c>
      <c r="F7" s="23" t="s">
        <v>33</v>
      </c>
      <c r="G7" s="32" t="s">
        <v>92</v>
      </c>
    </row>
    <row r="8" spans="2:7">
      <c r="B8" s="60"/>
      <c r="C8" s="18" t="s">
        <v>45</v>
      </c>
      <c r="D8" s="18" t="s">
        <v>44</v>
      </c>
      <c r="E8" s="23" t="s">
        <v>93</v>
      </c>
      <c r="F8" s="23" t="s">
        <v>33</v>
      </c>
      <c r="G8" s="32" t="s">
        <v>92</v>
      </c>
    </row>
    <row r="9" spans="2:7">
      <c r="B9" s="60"/>
      <c r="C9" s="18" t="s">
        <v>46</v>
      </c>
      <c r="D9" s="18" t="s">
        <v>90</v>
      </c>
      <c r="E9" s="23" t="s">
        <v>91</v>
      </c>
      <c r="F9" s="23" t="s">
        <v>33</v>
      </c>
      <c r="G9" s="32" t="s">
        <v>92</v>
      </c>
    </row>
    <row r="10" spans="2:7">
      <c r="B10" s="59"/>
      <c r="C10" s="18" t="s">
        <v>48</v>
      </c>
      <c r="D10" s="18" t="s">
        <v>90</v>
      </c>
      <c r="E10" s="23" t="s">
        <v>91</v>
      </c>
      <c r="F10" s="23" t="s">
        <v>33</v>
      </c>
      <c r="G10" s="32" t="s">
        <v>92</v>
      </c>
    </row>
    <row r="11" spans="2:7" ht="24">
      <c r="B11" s="18" t="s">
        <v>69</v>
      </c>
      <c r="C11" s="18" t="s">
        <v>9</v>
      </c>
      <c r="D11" s="18" t="s">
        <v>39</v>
      </c>
      <c r="E11" s="23" t="s">
        <v>95</v>
      </c>
      <c r="F11" s="23" t="s">
        <v>49</v>
      </c>
      <c r="G11" s="32" t="s">
        <v>92</v>
      </c>
    </row>
    <row r="12" spans="2:7" ht="24">
      <c r="B12" s="58" t="s">
        <v>72</v>
      </c>
      <c r="C12" s="18" t="s">
        <v>96</v>
      </c>
      <c r="D12" s="18" t="s">
        <v>97</v>
      </c>
      <c r="E12" s="23" t="s">
        <v>91</v>
      </c>
      <c r="F12" s="23" t="s">
        <v>33</v>
      </c>
      <c r="G12" s="32" t="s">
        <v>98</v>
      </c>
    </row>
    <row r="13" spans="2:7">
      <c r="B13" s="59"/>
      <c r="C13" s="18" t="s">
        <v>19</v>
      </c>
      <c r="D13" s="18" t="s">
        <v>90</v>
      </c>
      <c r="E13" s="23" t="s">
        <v>91</v>
      </c>
      <c r="F13" s="23" t="s">
        <v>33</v>
      </c>
      <c r="G13" s="32" t="s">
        <v>92</v>
      </c>
    </row>
    <row r="14" spans="2:7">
      <c r="B14" s="18" t="s">
        <v>77</v>
      </c>
      <c r="C14" s="18" t="s">
        <v>15</v>
      </c>
      <c r="D14" s="18" t="s">
        <v>50</v>
      </c>
      <c r="E14" s="23" t="s">
        <v>91</v>
      </c>
      <c r="F14" s="23" t="s">
        <v>33</v>
      </c>
      <c r="G14" s="32" t="s">
        <v>92</v>
      </c>
    </row>
    <row r="15" spans="2:7">
      <c r="B15" s="18" t="s">
        <v>99</v>
      </c>
      <c r="C15" s="18" t="s">
        <v>17</v>
      </c>
      <c r="D15" s="18" t="s">
        <v>53</v>
      </c>
      <c r="E15" s="23" t="s">
        <v>95</v>
      </c>
      <c r="F15" s="23" t="s">
        <v>33</v>
      </c>
      <c r="G15" s="32" t="s">
        <v>54</v>
      </c>
    </row>
    <row r="16" spans="2:7">
      <c r="B16" s="57" t="s">
        <v>20</v>
      </c>
      <c r="C16" s="57"/>
      <c r="D16" s="57"/>
      <c r="E16" s="57"/>
      <c r="F16" s="57"/>
      <c r="G16" s="57"/>
    </row>
  </sheetData>
  <mergeCells count="4">
    <mergeCell ref="B2:G2"/>
    <mergeCell ref="B16:G16"/>
    <mergeCell ref="B12:B13"/>
    <mergeCell ref="B4:B1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K17"/>
  <sheetViews>
    <sheetView zoomScaleNormal="100" workbookViewId="0">
      <selection activeCell="H3" sqref="H3"/>
    </sheetView>
  </sheetViews>
  <sheetFormatPr defaultColWidth="11.42578125" defaultRowHeight="14.25"/>
  <cols>
    <col min="2" max="2" width="12.85546875" customWidth="1"/>
    <col min="3" max="3" width="18.42578125" customWidth="1"/>
    <col min="4" max="4" width="16.28515625" customWidth="1"/>
    <col min="5" max="5" width="14.85546875" customWidth="1"/>
    <col min="6" max="6" width="9.5703125" customWidth="1"/>
    <col min="7" max="7" width="14" customWidth="1"/>
    <col min="8" max="8" width="9.28515625" customWidth="1"/>
    <col min="9" max="9" width="9" customWidth="1"/>
    <col min="10" max="10" width="12" customWidth="1"/>
  </cols>
  <sheetData>
    <row r="2" spans="2:11">
      <c r="B2" s="57" t="s">
        <v>100</v>
      </c>
      <c r="C2" s="57"/>
      <c r="D2" s="57"/>
      <c r="E2" s="57"/>
      <c r="F2" s="57"/>
      <c r="G2" s="57"/>
      <c r="H2" s="57"/>
      <c r="I2" s="57"/>
    </row>
    <row r="3" spans="2:11" ht="33.6" customHeight="1">
      <c r="B3" s="61" t="s">
        <v>101</v>
      </c>
      <c r="C3" s="61" t="s">
        <v>102</v>
      </c>
      <c r="D3" s="61" t="s">
        <v>103</v>
      </c>
      <c r="E3" s="61" t="s">
        <v>104</v>
      </c>
      <c r="F3" s="61"/>
      <c r="G3" s="61" t="s">
        <v>27</v>
      </c>
      <c r="H3" s="11" t="s">
        <v>105</v>
      </c>
      <c r="I3" s="11" t="s">
        <v>106</v>
      </c>
      <c r="J3" s="11" t="s">
        <v>107</v>
      </c>
    </row>
    <row r="4" spans="2:11">
      <c r="B4" s="61"/>
      <c r="C4" s="61"/>
      <c r="D4" s="61"/>
      <c r="E4" s="11" t="s">
        <v>108</v>
      </c>
      <c r="F4" s="11" t="s">
        <v>109</v>
      </c>
      <c r="G4" s="61"/>
      <c r="H4" s="11" t="s">
        <v>110</v>
      </c>
      <c r="I4" s="11" t="s">
        <v>110</v>
      </c>
      <c r="J4" s="12" t="s">
        <v>111</v>
      </c>
    </row>
    <row r="5" spans="2:11" ht="24">
      <c r="B5" s="62" t="s">
        <v>112</v>
      </c>
      <c r="C5" s="21" t="s">
        <v>29</v>
      </c>
      <c r="D5" s="18" t="s">
        <v>30</v>
      </c>
      <c r="E5" s="27" t="s">
        <v>113</v>
      </c>
      <c r="F5" s="19">
        <v>1</v>
      </c>
      <c r="G5" s="21" t="s">
        <v>34</v>
      </c>
      <c r="H5" s="20">
        <v>400</v>
      </c>
      <c r="I5" s="20">
        <v>3500</v>
      </c>
      <c r="J5" s="24">
        <f>H5/I5</f>
        <v>0.11428571428571428</v>
      </c>
      <c r="K5" s="43">
        <f>J5*100</f>
        <v>11.428571428571429</v>
      </c>
    </row>
    <row r="6" spans="2:11" ht="72">
      <c r="B6" s="62"/>
      <c r="C6" s="21" t="s">
        <v>114</v>
      </c>
      <c r="D6" s="18" t="s">
        <v>50</v>
      </c>
      <c r="E6" s="27" t="s">
        <v>115</v>
      </c>
      <c r="F6" s="19">
        <v>1</v>
      </c>
      <c r="G6" s="21" t="s">
        <v>116</v>
      </c>
      <c r="H6" s="20">
        <v>52</v>
      </c>
      <c r="I6" s="20">
        <v>483</v>
      </c>
      <c r="J6" s="39">
        <f>H6/I6</f>
        <v>0.10766045548654245</v>
      </c>
      <c r="K6" s="43">
        <f>J6*100</f>
        <v>10.766045548654244</v>
      </c>
    </row>
    <row r="7" spans="2:11" ht="24">
      <c r="B7" s="50" t="s">
        <v>117</v>
      </c>
      <c r="C7" s="21" t="s">
        <v>9</v>
      </c>
      <c r="D7" s="18" t="s">
        <v>39</v>
      </c>
      <c r="E7" s="27" t="s">
        <v>118</v>
      </c>
      <c r="F7" s="19">
        <v>1</v>
      </c>
      <c r="G7" s="21" t="s">
        <v>34</v>
      </c>
      <c r="H7" s="20">
        <v>144</v>
      </c>
      <c r="I7" s="20">
        <v>22000</v>
      </c>
      <c r="J7" s="39">
        <f t="shared" ref="J7:J12" si="0">H7/I7</f>
        <v>6.5454545454545453E-3</v>
      </c>
      <c r="K7" s="44">
        <f t="shared" ref="K7:K16" si="1">J7*100</f>
        <v>0.65454545454545454</v>
      </c>
    </row>
    <row r="8" spans="2:11" ht="60">
      <c r="B8" s="62" t="s">
        <v>119</v>
      </c>
      <c r="C8" s="21" t="s">
        <v>120</v>
      </c>
      <c r="D8" s="18" t="s">
        <v>121</v>
      </c>
      <c r="E8" s="27" t="s">
        <v>118</v>
      </c>
      <c r="F8" s="19">
        <v>1</v>
      </c>
      <c r="G8" s="21" t="s">
        <v>122</v>
      </c>
      <c r="H8" s="20">
        <v>216</v>
      </c>
      <c r="I8" s="20">
        <v>5600</v>
      </c>
      <c r="J8" s="39">
        <f t="shared" si="0"/>
        <v>3.8571428571428569E-2</v>
      </c>
      <c r="K8" s="44">
        <f t="shared" si="1"/>
        <v>3.8571428571428568</v>
      </c>
    </row>
    <row r="9" spans="2:11">
      <c r="B9" s="62"/>
      <c r="C9" s="21" t="s">
        <v>123</v>
      </c>
      <c r="D9" s="18" t="s">
        <v>94</v>
      </c>
      <c r="E9" s="18" t="s">
        <v>124</v>
      </c>
      <c r="F9" s="19">
        <v>1</v>
      </c>
      <c r="G9" s="21" t="s">
        <v>125</v>
      </c>
      <c r="H9" s="20">
        <v>0</v>
      </c>
      <c r="I9" s="20">
        <v>18000</v>
      </c>
      <c r="J9" s="40">
        <f>H9/I9</f>
        <v>0</v>
      </c>
      <c r="K9" s="43">
        <f t="shared" ref="K9" si="2">J9*100</f>
        <v>0</v>
      </c>
    </row>
    <row r="10" spans="2:11" ht="72">
      <c r="B10" s="50" t="s">
        <v>126</v>
      </c>
      <c r="C10" s="21" t="s">
        <v>13</v>
      </c>
      <c r="D10" s="46" t="s">
        <v>35</v>
      </c>
      <c r="E10" s="27" t="s">
        <v>118</v>
      </c>
      <c r="F10" s="19">
        <v>1</v>
      </c>
      <c r="G10" s="21" t="s">
        <v>127</v>
      </c>
      <c r="H10" s="20">
        <v>475</v>
      </c>
      <c r="I10" s="20">
        <v>2800</v>
      </c>
      <c r="J10" s="39">
        <f t="shared" si="0"/>
        <v>0.16964285714285715</v>
      </c>
      <c r="K10" s="45">
        <f t="shared" si="1"/>
        <v>16.964285714285715</v>
      </c>
    </row>
    <row r="11" spans="2:11" ht="24">
      <c r="B11" s="62" t="s">
        <v>128</v>
      </c>
      <c r="C11" s="21" t="s">
        <v>43</v>
      </c>
      <c r="D11" s="18" t="s">
        <v>44</v>
      </c>
      <c r="E11" s="27" t="s">
        <v>113</v>
      </c>
      <c r="F11" s="19">
        <v>1</v>
      </c>
      <c r="G11" s="21" t="s">
        <v>42</v>
      </c>
      <c r="H11" s="20">
        <v>220</v>
      </c>
      <c r="I11" s="20">
        <v>1500</v>
      </c>
      <c r="J11" s="39">
        <f t="shared" si="0"/>
        <v>0.14666666666666667</v>
      </c>
      <c r="K11" s="45">
        <f t="shared" si="1"/>
        <v>14.666666666666666</v>
      </c>
    </row>
    <row r="12" spans="2:11" ht="48">
      <c r="B12" s="62"/>
      <c r="C12" s="21" t="s">
        <v>45</v>
      </c>
      <c r="D12" s="18" t="s">
        <v>44</v>
      </c>
      <c r="E12" s="27" t="s">
        <v>65</v>
      </c>
      <c r="F12" s="19">
        <v>1</v>
      </c>
      <c r="G12" s="21" t="s">
        <v>129</v>
      </c>
      <c r="H12" s="20">
        <v>100</v>
      </c>
      <c r="I12" s="20">
        <v>2000</v>
      </c>
      <c r="J12" s="39">
        <f t="shared" si="0"/>
        <v>0.05</v>
      </c>
      <c r="K12" s="43">
        <f t="shared" si="1"/>
        <v>5</v>
      </c>
    </row>
    <row r="13" spans="2:11" ht="24">
      <c r="B13" s="62" t="s">
        <v>130</v>
      </c>
      <c r="C13" s="21" t="s">
        <v>46</v>
      </c>
      <c r="D13" s="18" t="s">
        <v>47</v>
      </c>
      <c r="E13" s="27" t="s">
        <v>113</v>
      </c>
      <c r="F13" s="19">
        <v>1</v>
      </c>
      <c r="G13" s="21" t="s">
        <v>131</v>
      </c>
      <c r="H13" s="20">
        <v>360</v>
      </c>
      <c r="I13" s="20">
        <v>1400</v>
      </c>
      <c r="J13" s="39">
        <f t="shared" ref="J13" si="3">H13/I13</f>
        <v>0.25714285714285712</v>
      </c>
      <c r="K13" s="45">
        <f t="shared" ref="K13" si="4">J13*100</f>
        <v>25.714285714285712</v>
      </c>
    </row>
    <row r="14" spans="2:11" ht="24">
      <c r="B14" s="62"/>
      <c r="C14" s="21" t="s">
        <v>48</v>
      </c>
      <c r="D14" s="18" t="s">
        <v>44</v>
      </c>
      <c r="E14" s="27" t="s">
        <v>113</v>
      </c>
      <c r="F14" s="19">
        <v>1</v>
      </c>
      <c r="G14" s="21" t="s">
        <v>125</v>
      </c>
      <c r="H14" s="20">
        <v>0</v>
      </c>
      <c r="I14" s="20">
        <v>1500</v>
      </c>
      <c r="J14" s="39">
        <f t="shared" ref="J14" si="5">H14/I14</f>
        <v>0</v>
      </c>
      <c r="K14" s="43">
        <f t="shared" ref="K14" si="6">J14*100</f>
        <v>0</v>
      </c>
    </row>
    <row r="15" spans="2:11">
      <c r="B15" s="62"/>
      <c r="C15" s="21" t="s">
        <v>132</v>
      </c>
      <c r="D15" s="18" t="s">
        <v>133</v>
      </c>
      <c r="E15" s="18" t="s">
        <v>134</v>
      </c>
      <c r="F15" s="19">
        <v>1</v>
      </c>
      <c r="G15" s="21" t="s">
        <v>125</v>
      </c>
      <c r="H15" s="20">
        <v>0</v>
      </c>
      <c r="I15" s="20">
        <v>1625</v>
      </c>
      <c r="J15" s="40">
        <f>H15/I15</f>
        <v>0</v>
      </c>
      <c r="K15" s="43">
        <f t="shared" si="1"/>
        <v>0</v>
      </c>
    </row>
    <row r="16" spans="2:11" ht="60">
      <c r="B16" s="50" t="s">
        <v>135</v>
      </c>
      <c r="C16" s="21" t="s">
        <v>136</v>
      </c>
      <c r="D16" s="18" t="s">
        <v>97</v>
      </c>
      <c r="E16" s="18" t="s">
        <v>65</v>
      </c>
      <c r="F16" s="19">
        <v>1</v>
      </c>
      <c r="G16" s="21" t="s">
        <v>122</v>
      </c>
      <c r="H16" s="20">
        <v>147</v>
      </c>
      <c r="I16" s="20">
        <v>12000</v>
      </c>
      <c r="J16" s="40">
        <f t="shared" ref="J16" si="7">H16/I16</f>
        <v>1.225E-2</v>
      </c>
      <c r="K16" s="44">
        <f t="shared" si="1"/>
        <v>1.2250000000000001</v>
      </c>
    </row>
    <row r="17" spans="2:11">
      <c r="B17" s="57" t="s">
        <v>20</v>
      </c>
      <c r="C17" s="57"/>
      <c r="D17" s="57"/>
      <c r="E17" s="57"/>
      <c r="F17" s="57"/>
      <c r="G17" s="57"/>
      <c r="H17" s="57"/>
      <c r="I17" s="57"/>
      <c r="K17" s="43"/>
    </row>
  </sheetData>
  <mergeCells count="11">
    <mergeCell ref="B3:B4"/>
    <mergeCell ref="E3:F3"/>
    <mergeCell ref="G3:G4"/>
    <mergeCell ref="B2:I2"/>
    <mergeCell ref="B17:I17"/>
    <mergeCell ref="C3:C4"/>
    <mergeCell ref="D3:D4"/>
    <mergeCell ref="B5:B6"/>
    <mergeCell ref="B8:B9"/>
    <mergeCell ref="B11:B12"/>
    <mergeCell ref="B13:B1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topLeftCell="C1" zoomScaleNormal="100" workbookViewId="0">
      <selection activeCell="M5" sqref="M5"/>
    </sheetView>
  </sheetViews>
  <sheetFormatPr defaultColWidth="11.42578125" defaultRowHeight="14.25"/>
  <cols>
    <col min="1" max="1" width="8.85546875" customWidth="1"/>
    <col min="2" max="2" width="18.42578125" customWidth="1"/>
    <col min="3" max="3" width="22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63" t="s">
        <v>137</v>
      </c>
      <c r="C2" s="64"/>
      <c r="D2" s="64"/>
      <c r="E2" s="64"/>
      <c r="F2" s="64"/>
      <c r="G2" s="64"/>
    </row>
    <row r="3" spans="2:13" ht="28.5" customHeight="1">
      <c r="B3" s="65" t="s">
        <v>101</v>
      </c>
      <c r="C3" s="65" t="s">
        <v>102</v>
      </c>
      <c r="D3" s="65" t="s">
        <v>103</v>
      </c>
      <c r="E3" s="65" t="s">
        <v>138</v>
      </c>
      <c r="F3" s="65" t="s">
        <v>139</v>
      </c>
      <c r="G3" s="65" t="s">
        <v>140</v>
      </c>
      <c r="I3" s="65" t="s">
        <v>102</v>
      </c>
      <c r="J3" s="65" t="s">
        <v>138</v>
      </c>
      <c r="K3" s="65" t="s">
        <v>139</v>
      </c>
      <c r="L3" s="65" t="s">
        <v>140</v>
      </c>
      <c r="M3" s="65" t="s">
        <v>141</v>
      </c>
    </row>
    <row r="4" spans="2:13" ht="15.75" customHeight="1">
      <c r="B4" s="65"/>
      <c r="C4" s="65"/>
      <c r="D4" s="65"/>
      <c r="E4" s="65" t="s">
        <v>110</v>
      </c>
      <c r="F4" s="65" t="s">
        <v>110</v>
      </c>
      <c r="G4" s="65" t="s">
        <v>110</v>
      </c>
      <c r="I4" s="65"/>
      <c r="J4" s="65" t="s">
        <v>110</v>
      </c>
      <c r="K4" s="65" t="s">
        <v>110</v>
      </c>
      <c r="L4" s="65" t="s">
        <v>110</v>
      </c>
      <c r="M4" s="65"/>
    </row>
    <row r="5" spans="2:13" ht="24">
      <c r="B5" s="62" t="s">
        <v>112</v>
      </c>
      <c r="C5" s="21" t="s">
        <v>29</v>
      </c>
      <c r="D5" s="18" t="s">
        <v>30</v>
      </c>
      <c r="E5" s="20">
        <v>1500</v>
      </c>
      <c r="F5" s="20">
        <v>6000</v>
      </c>
      <c r="G5" s="20">
        <v>3500</v>
      </c>
      <c r="I5" s="21" t="s">
        <v>29</v>
      </c>
      <c r="J5" s="20">
        <v>1500</v>
      </c>
      <c r="K5" s="20">
        <v>6000</v>
      </c>
      <c r="L5" s="20">
        <v>3500</v>
      </c>
      <c r="M5" s="33">
        <f t="shared" ref="M5:M16" si="0">K5/J5*100-100</f>
        <v>300</v>
      </c>
    </row>
    <row r="6" spans="2:13">
      <c r="B6" s="62"/>
      <c r="C6" s="21" t="s">
        <v>114</v>
      </c>
      <c r="D6" s="18" t="s">
        <v>50</v>
      </c>
      <c r="E6" s="20">
        <v>417</v>
      </c>
      <c r="F6" s="20">
        <v>533</v>
      </c>
      <c r="G6" s="20">
        <v>483</v>
      </c>
      <c r="I6" s="21" t="s">
        <v>114</v>
      </c>
      <c r="J6" s="20">
        <v>417</v>
      </c>
      <c r="K6" s="20">
        <v>533</v>
      </c>
      <c r="L6" s="20">
        <v>483</v>
      </c>
      <c r="M6" s="47">
        <f>K6/J6*100-100</f>
        <v>27.817745803357326</v>
      </c>
    </row>
    <row r="7" spans="2:13" ht="24">
      <c r="B7" s="50" t="s">
        <v>117</v>
      </c>
      <c r="C7" s="21" t="s">
        <v>9</v>
      </c>
      <c r="D7" s="18" t="s">
        <v>39</v>
      </c>
      <c r="E7" s="20">
        <v>8400</v>
      </c>
      <c r="F7" s="20">
        <v>23600</v>
      </c>
      <c r="G7" s="20">
        <v>22000</v>
      </c>
      <c r="I7" s="21" t="s">
        <v>9</v>
      </c>
      <c r="J7" s="20">
        <v>8400</v>
      </c>
      <c r="K7" s="20">
        <v>23600</v>
      </c>
      <c r="L7" s="20">
        <v>22000</v>
      </c>
      <c r="M7" s="33">
        <f t="shared" si="0"/>
        <v>180.95238095238091</v>
      </c>
    </row>
    <row r="8" spans="2:13" ht="24">
      <c r="B8" s="62" t="s">
        <v>119</v>
      </c>
      <c r="C8" s="21" t="s">
        <v>120</v>
      </c>
      <c r="D8" s="18" t="s">
        <v>121</v>
      </c>
      <c r="E8" s="20">
        <v>1120</v>
      </c>
      <c r="F8" s="20">
        <v>7200</v>
      </c>
      <c r="G8" s="20">
        <v>5600</v>
      </c>
      <c r="I8" s="21" t="s">
        <v>120</v>
      </c>
      <c r="J8" s="20">
        <v>1120</v>
      </c>
      <c r="K8" s="20">
        <v>7200</v>
      </c>
      <c r="L8" s="20">
        <v>5600</v>
      </c>
      <c r="M8" s="37">
        <f t="shared" si="0"/>
        <v>542.85714285714289</v>
      </c>
    </row>
    <row r="9" spans="2:13">
      <c r="B9" s="62"/>
      <c r="C9" s="21" t="s">
        <v>123</v>
      </c>
      <c r="D9" s="18" t="s">
        <v>94</v>
      </c>
      <c r="E9" s="20">
        <v>10000</v>
      </c>
      <c r="F9" s="20">
        <v>18000</v>
      </c>
      <c r="G9" s="20">
        <v>18000</v>
      </c>
      <c r="I9" s="21" t="s">
        <v>123</v>
      </c>
      <c r="J9" s="20">
        <v>10000</v>
      </c>
      <c r="K9" s="20">
        <v>18000</v>
      </c>
      <c r="L9" s="20">
        <v>18000</v>
      </c>
      <c r="M9" s="33">
        <f>K9/J9*100-100</f>
        <v>80</v>
      </c>
    </row>
    <row r="10" spans="2:13" ht="24">
      <c r="B10" s="50" t="s">
        <v>126</v>
      </c>
      <c r="C10" s="21" t="s">
        <v>13</v>
      </c>
      <c r="D10" s="46" t="s">
        <v>35</v>
      </c>
      <c r="E10" s="20">
        <v>2500</v>
      </c>
      <c r="F10" s="20">
        <v>3250</v>
      </c>
      <c r="G10" s="20">
        <v>2800</v>
      </c>
      <c r="I10" s="21" t="s">
        <v>13</v>
      </c>
      <c r="J10" s="20">
        <v>2500</v>
      </c>
      <c r="K10" s="20">
        <v>3250</v>
      </c>
      <c r="L10" s="20">
        <v>2800</v>
      </c>
      <c r="M10" s="47">
        <f t="shared" si="0"/>
        <v>30</v>
      </c>
    </row>
    <row r="11" spans="2:13" ht="14.25" customHeight="1">
      <c r="B11" s="62" t="s">
        <v>128</v>
      </c>
      <c r="C11" s="21" t="s">
        <v>43</v>
      </c>
      <c r="D11" s="18" t="s">
        <v>44</v>
      </c>
      <c r="E11" s="20">
        <v>900</v>
      </c>
      <c r="F11" s="20">
        <v>4000</v>
      </c>
      <c r="G11" s="20">
        <v>1500</v>
      </c>
      <c r="I11" s="21" t="s">
        <v>43</v>
      </c>
      <c r="J11" s="20">
        <v>900</v>
      </c>
      <c r="K11" s="20">
        <v>4000</v>
      </c>
      <c r="L11" s="20">
        <v>1500</v>
      </c>
      <c r="M11" s="37">
        <f t="shared" si="0"/>
        <v>344.44444444444446</v>
      </c>
    </row>
    <row r="12" spans="2:13">
      <c r="B12" s="62"/>
      <c r="C12" s="21" t="s">
        <v>45</v>
      </c>
      <c r="D12" s="18" t="s">
        <v>44</v>
      </c>
      <c r="E12" s="20">
        <v>1200</v>
      </c>
      <c r="F12" s="20">
        <v>3000</v>
      </c>
      <c r="G12" s="20">
        <v>2000</v>
      </c>
      <c r="I12" s="21" t="s">
        <v>45</v>
      </c>
      <c r="J12" s="20">
        <v>1200</v>
      </c>
      <c r="K12" s="20">
        <v>3000</v>
      </c>
      <c r="L12" s="20">
        <v>2000</v>
      </c>
      <c r="M12" s="33">
        <f t="shared" si="0"/>
        <v>150</v>
      </c>
    </row>
    <row r="13" spans="2:13">
      <c r="B13" s="62" t="s">
        <v>130</v>
      </c>
      <c r="C13" s="21" t="s">
        <v>46</v>
      </c>
      <c r="D13" s="18" t="s">
        <v>47</v>
      </c>
      <c r="E13" s="20">
        <v>600</v>
      </c>
      <c r="F13" s="20">
        <v>2400</v>
      </c>
      <c r="G13" s="20">
        <v>1400</v>
      </c>
      <c r="I13" s="21" t="s">
        <v>46</v>
      </c>
      <c r="J13" s="20">
        <v>600</v>
      </c>
      <c r="K13" s="20">
        <v>2400</v>
      </c>
      <c r="L13" s="20">
        <v>1400</v>
      </c>
      <c r="M13" s="33">
        <f t="shared" si="0"/>
        <v>300</v>
      </c>
    </row>
    <row r="14" spans="2:13">
      <c r="B14" s="62"/>
      <c r="C14" s="21" t="s">
        <v>48</v>
      </c>
      <c r="D14" s="18" t="s">
        <v>44</v>
      </c>
      <c r="E14" s="20">
        <v>600</v>
      </c>
      <c r="F14" s="20">
        <v>4000</v>
      </c>
      <c r="G14" s="20">
        <v>1500</v>
      </c>
      <c r="I14" s="21" t="s">
        <v>48</v>
      </c>
      <c r="J14" s="20">
        <v>600</v>
      </c>
      <c r="K14" s="20">
        <v>4000</v>
      </c>
      <c r="L14" s="20">
        <v>1500</v>
      </c>
      <c r="M14" s="37">
        <f t="shared" si="0"/>
        <v>566.66666666666674</v>
      </c>
    </row>
    <row r="15" spans="2:13">
      <c r="B15" s="62"/>
      <c r="C15" s="21" t="s">
        <v>132</v>
      </c>
      <c r="D15" s="18" t="s">
        <v>133</v>
      </c>
      <c r="E15" s="20">
        <v>950</v>
      </c>
      <c r="F15" s="20">
        <v>2100</v>
      </c>
      <c r="G15" s="20">
        <v>1625</v>
      </c>
      <c r="I15" s="21" t="s">
        <v>132</v>
      </c>
      <c r="J15" s="20">
        <v>950</v>
      </c>
      <c r="K15" s="20">
        <v>2100</v>
      </c>
      <c r="L15" s="20">
        <v>1625</v>
      </c>
      <c r="M15" s="33">
        <f t="shared" si="0"/>
        <v>121.0526315789474</v>
      </c>
    </row>
    <row r="16" spans="2:13" ht="24">
      <c r="B16" s="50" t="s">
        <v>135</v>
      </c>
      <c r="C16" s="21" t="s">
        <v>136</v>
      </c>
      <c r="D16" s="18" t="s">
        <v>97</v>
      </c>
      <c r="E16" s="20">
        <v>9600</v>
      </c>
      <c r="F16" s="20">
        <v>12000</v>
      </c>
      <c r="G16" s="20">
        <v>12000</v>
      </c>
      <c r="I16" s="21" t="s">
        <v>136</v>
      </c>
      <c r="J16" s="20">
        <v>9600</v>
      </c>
      <c r="K16" s="20">
        <v>12000</v>
      </c>
      <c r="L16" s="20">
        <v>12000</v>
      </c>
      <c r="M16" s="47">
        <f t="shared" si="0"/>
        <v>25</v>
      </c>
    </row>
  </sheetData>
  <mergeCells count="16">
    <mergeCell ref="B13:B15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B5:B6"/>
    <mergeCell ref="B8:B9"/>
    <mergeCell ref="B11:B1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3"/>
  <sheetViews>
    <sheetView topLeftCell="A37" zoomScaleNormal="100" workbookViewId="0">
      <selection activeCell="A14" sqref="A14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15" t="s">
        <v>142</v>
      </c>
      <c r="B2" s="5">
        <v>2019</v>
      </c>
      <c r="C2" s="5">
        <v>2020</v>
      </c>
      <c r="D2" s="5">
        <v>2021</v>
      </c>
      <c r="E2" s="5">
        <v>2022</v>
      </c>
      <c r="F2" s="5">
        <v>2023</v>
      </c>
      <c r="G2" s="5" t="s">
        <v>143</v>
      </c>
      <c r="H2" s="5" t="s">
        <v>144</v>
      </c>
    </row>
    <row r="3" spans="1:8">
      <c r="A3" s="28" t="s">
        <v>43</v>
      </c>
      <c r="B3" s="16">
        <v>2709.186055705301</v>
      </c>
      <c r="C3" s="16">
        <v>1620.4035497938</v>
      </c>
      <c r="D3" s="16">
        <v>2612.5062132508938</v>
      </c>
      <c r="E3" s="16">
        <v>2620.885630794035</v>
      </c>
      <c r="F3" s="16">
        <v>3403.166666666667</v>
      </c>
      <c r="G3" s="34">
        <f>AVERAGE(B3:F3)</f>
        <v>2593.2296232421395</v>
      </c>
      <c r="H3" s="16">
        <f>SUM(B3:F3)/5</f>
        <v>2593.2296232421395</v>
      </c>
    </row>
    <row r="4" spans="1:8">
      <c r="A4" s="28" t="s">
        <v>46</v>
      </c>
      <c r="B4" s="16">
        <v>1821.5</v>
      </c>
      <c r="C4" s="16">
        <v>1835.1360540080279</v>
      </c>
      <c r="D4" s="16">
        <v>2403.870461923063</v>
      </c>
      <c r="E4" s="16">
        <v>2750.8811087294298</v>
      </c>
      <c r="F4" s="16">
        <v>2921.267931813733</v>
      </c>
      <c r="G4" s="34">
        <f>AVERAGE(B4:F4)</f>
        <v>2346.5311112948507</v>
      </c>
      <c r="H4" s="16">
        <f>SUM(B4:F4)/5</f>
        <v>2346.5311112948507</v>
      </c>
    </row>
    <row r="5" spans="1:8">
      <c r="A5" s="28" t="s">
        <v>48</v>
      </c>
      <c r="B5" s="16">
        <v>1332.2042009625329</v>
      </c>
      <c r="C5" s="16">
        <v>1544.083333333333</v>
      </c>
      <c r="D5" s="16">
        <v>1641.7027290448341</v>
      </c>
      <c r="E5" s="16">
        <v>1930.5</v>
      </c>
      <c r="F5" s="16">
        <v>1878.666666666667</v>
      </c>
      <c r="G5" s="34">
        <f>AVERAGE(B5:F5)</f>
        <v>1665.4313860014736</v>
      </c>
      <c r="H5" s="16">
        <f>SUM(B5:F5)/5</f>
        <v>1665.4313860014736</v>
      </c>
    </row>
    <row r="6" spans="1:8">
      <c r="A6" s="48" t="s">
        <v>29</v>
      </c>
      <c r="B6" s="16">
        <v>5877.1866209953396</v>
      </c>
      <c r="C6" s="16">
        <v>6773.260214716649</v>
      </c>
      <c r="D6" s="16">
        <v>9865.5991686173929</v>
      </c>
      <c r="E6" s="16">
        <v>11451.223039178491</v>
      </c>
      <c r="F6" s="16">
        <v>11696.95406760472</v>
      </c>
      <c r="G6" s="34">
        <f t="shared" ref="G6:G14" si="0">AVERAGE(B6:F6)</f>
        <v>9132.8446222225175</v>
      </c>
      <c r="H6" s="16">
        <f t="shared" ref="H6:H12" si="1">SUM(B6:F6)/5</f>
        <v>9132.8446222225175</v>
      </c>
    </row>
    <row r="7" spans="1:8">
      <c r="A7" s="48" t="s">
        <v>40</v>
      </c>
      <c r="B7" s="16">
        <v>5483.7827802171832</v>
      </c>
      <c r="C7" s="16">
        <v>6046.6862242394482</v>
      </c>
      <c r="D7" s="16">
        <v>6113.7088657770209</v>
      </c>
      <c r="E7" s="16">
        <v>11775.401259829399</v>
      </c>
      <c r="F7" s="16">
        <v>11589.981687057791</v>
      </c>
      <c r="G7" s="34">
        <f>AVERAGE(B7:F7)</f>
        <v>8201.9121634241692</v>
      </c>
      <c r="H7" s="16">
        <f>SUM(B7:F7)/5</f>
        <v>8201.9121634241692</v>
      </c>
    </row>
    <row r="8" spans="1:8">
      <c r="A8" s="48" t="s">
        <v>13</v>
      </c>
      <c r="B8" s="16">
        <v>3714.1492718446598</v>
      </c>
      <c r="C8" s="16">
        <v>3702.6742032730408</v>
      </c>
      <c r="D8" s="16">
        <v>4257.4575477814151</v>
      </c>
      <c r="E8" s="16">
        <v>5366.5770419889641</v>
      </c>
      <c r="F8" s="16">
        <v>5443.0310997097849</v>
      </c>
      <c r="G8" s="34">
        <f t="shared" si="0"/>
        <v>4496.7778329195726</v>
      </c>
      <c r="H8" s="16">
        <f t="shared" si="1"/>
        <v>4496.7778329195726</v>
      </c>
    </row>
    <row r="9" spans="1:8">
      <c r="A9" s="48" t="s">
        <v>45</v>
      </c>
      <c r="B9" s="16">
        <v>1060.5</v>
      </c>
      <c r="C9" s="16">
        <v>833.75</v>
      </c>
      <c r="D9" s="16">
        <v>1242.5</v>
      </c>
      <c r="E9" s="16">
        <v>2018.583333333333</v>
      </c>
      <c r="F9" s="16">
        <v>1770.833333333333</v>
      </c>
      <c r="G9" s="34">
        <f t="shared" ref="G9" si="2">AVERAGE(B9:F9)</f>
        <v>1385.2333333333331</v>
      </c>
      <c r="H9" s="16">
        <f t="shared" ref="H9" si="3">SUM(B9:F9)/5</f>
        <v>1385.2333333333331</v>
      </c>
    </row>
    <row r="10" spans="1:8">
      <c r="A10" s="48" t="s">
        <v>145</v>
      </c>
      <c r="B10" s="16">
        <v>952.63095879808498</v>
      </c>
      <c r="C10" s="16">
        <v>977.60364155805019</v>
      </c>
      <c r="D10" s="16">
        <v>1127.869059767982</v>
      </c>
      <c r="E10" s="16">
        <v>1577.7474045647989</v>
      </c>
      <c r="F10" s="16">
        <v>1982.4220252584371</v>
      </c>
      <c r="G10" s="34">
        <f>AVERAGE(B10:F10)</f>
        <v>1323.6546179894708</v>
      </c>
      <c r="H10" s="16">
        <f>SUM(B10:F10)/5</f>
        <v>1323.6546179894708</v>
      </c>
    </row>
    <row r="11" spans="1:8">
      <c r="A11" s="49" t="s">
        <v>123</v>
      </c>
      <c r="B11" s="16">
        <v>13928.24002747938</v>
      </c>
      <c r="C11" s="16">
        <v>13658.617946098801</v>
      </c>
      <c r="D11" s="16">
        <v>16945.402372465549</v>
      </c>
      <c r="E11" s="16">
        <v>18717.659763361731</v>
      </c>
      <c r="F11" s="16">
        <v>21018.751707416279</v>
      </c>
      <c r="G11" s="34">
        <f t="shared" ref="G11" si="4">AVERAGE(B11:F11)</f>
        <v>16853.734363364347</v>
      </c>
      <c r="H11" s="16">
        <f t="shared" ref="H11" si="5">SUM(B11:F11)/5</f>
        <v>16853.734363364347</v>
      </c>
    </row>
    <row r="12" spans="1:8">
      <c r="A12" s="25" t="s">
        <v>146</v>
      </c>
      <c r="B12" s="16">
        <v>6295.7839999999997</v>
      </c>
      <c r="C12" s="16">
        <v>8383</v>
      </c>
      <c r="D12" s="16">
        <v>12158.464</v>
      </c>
      <c r="E12" s="16">
        <v>17208.848000000002</v>
      </c>
      <c r="F12" s="16">
        <v>13003.92</v>
      </c>
      <c r="G12" s="34">
        <f t="shared" si="0"/>
        <v>11410.003200000001</v>
      </c>
      <c r="H12" s="16">
        <f t="shared" si="1"/>
        <v>11410.003200000001</v>
      </c>
    </row>
    <row r="13" spans="1:8">
      <c r="A13" s="25" t="s">
        <v>147</v>
      </c>
      <c r="B13" s="16">
        <v>306</v>
      </c>
      <c r="C13" s="16">
        <v>289</v>
      </c>
      <c r="D13" s="16">
        <v>364</v>
      </c>
      <c r="E13" s="16">
        <v>490</v>
      </c>
      <c r="F13" s="16">
        <v>552</v>
      </c>
      <c r="G13" s="34">
        <f t="shared" si="0"/>
        <v>400.2</v>
      </c>
      <c r="H13" s="16">
        <f t="shared" ref="H13:H14" si="6">SUM(B13:F13)/5</f>
        <v>400.2</v>
      </c>
    </row>
    <row r="14" spans="1:8" ht="25.5">
      <c r="A14" s="25" t="s">
        <v>148</v>
      </c>
      <c r="B14" s="16">
        <v>5174</v>
      </c>
      <c r="C14" s="16">
        <v>5481</v>
      </c>
      <c r="D14" s="16">
        <v>7564</v>
      </c>
      <c r="E14" s="16">
        <v>8609</v>
      </c>
      <c r="F14" s="16">
        <v>9687</v>
      </c>
      <c r="G14" s="34">
        <f t="shared" si="0"/>
        <v>7303</v>
      </c>
      <c r="H14" s="16">
        <f t="shared" si="6"/>
        <v>7303</v>
      </c>
    </row>
    <row r="15" spans="1:8" ht="15" thickBot="1">
      <c r="A15" s="22" t="s">
        <v>149</v>
      </c>
      <c r="B15" s="3"/>
      <c r="C15" s="3"/>
      <c r="D15" s="3"/>
      <c r="E15" s="3"/>
      <c r="F15" s="3"/>
      <c r="G15" s="3"/>
      <c r="H15" s="3"/>
    </row>
    <row r="16" spans="1:8">
      <c r="A16" s="8" t="s">
        <v>150</v>
      </c>
      <c r="B16" s="3"/>
      <c r="C16" s="3"/>
      <c r="D16" s="3"/>
      <c r="E16" s="3"/>
      <c r="F16" s="3"/>
      <c r="G16" s="3"/>
      <c r="H16" s="3"/>
    </row>
    <row r="17" spans="1:8">
      <c r="A17" s="9" t="s">
        <v>151</v>
      </c>
      <c r="B17" s="3"/>
      <c r="C17" s="3"/>
      <c r="D17" s="3"/>
      <c r="E17" s="3"/>
      <c r="F17" s="3"/>
      <c r="G17" s="3"/>
      <c r="H17" s="3"/>
    </row>
    <row r="18" spans="1:8">
      <c r="A18" s="6" t="s">
        <v>152</v>
      </c>
      <c r="C18" s="3"/>
      <c r="D18" s="3"/>
      <c r="E18" s="3"/>
      <c r="F18" s="3"/>
      <c r="G18" s="3"/>
      <c r="H18" s="3"/>
    </row>
    <row r="19" spans="1:8" ht="24.75" thickBot="1">
      <c r="A19" s="7" t="s">
        <v>153</v>
      </c>
      <c r="C19" s="3"/>
      <c r="D19" s="3"/>
      <c r="E19" s="3"/>
      <c r="F19" s="3"/>
      <c r="G19" s="3"/>
      <c r="H19" s="3"/>
    </row>
    <row r="20" spans="1:8">
      <c r="C20" s="3"/>
    </row>
    <row r="21" spans="1:8">
      <c r="A21" s="5" t="s">
        <v>102</v>
      </c>
      <c r="B21" s="5" t="s">
        <v>143</v>
      </c>
      <c r="C21" s="3"/>
    </row>
    <row r="22" spans="1:8">
      <c r="A22" s="48" t="s">
        <v>45</v>
      </c>
      <c r="B22" s="34">
        <v>1385.2333333333331</v>
      </c>
      <c r="C22" s="3"/>
    </row>
    <row r="23" spans="1:8">
      <c r="A23" s="28" t="s">
        <v>48</v>
      </c>
      <c r="B23" s="34">
        <v>1665.4313860014736</v>
      </c>
      <c r="C23" s="3"/>
    </row>
    <row r="24" spans="1:8">
      <c r="A24" s="28" t="s">
        <v>46</v>
      </c>
      <c r="B24" s="34">
        <v>2346.5311112948507</v>
      </c>
      <c r="C24" s="3"/>
    </row>
    <row r="25" spans="1:8">
      <c r="A25" s="28" t="s">
        <v>43</v>
      </c>
      <c r="B25" s="34">
        <v>2593.2296232421395</v>
      </c>
      <c r="C25" s="3"/>
    </row>
    <row r="26" spans="1:8">
      <c r="A26" s="48" t="s">
        <v>13</v>
      </c>
      <c r="B26" s="34">
        <v>4496.7778329195726</v>
      </c>
      <c r="C26" s="3"/>
    </row>
    <row r="27" spans="1:8">
      <c r="A27" s="48" t="s">
        <v>40</v>
      </c>
      <c r="B27" s="13">
        <v>8201.9121634241692</v>
      </c>
    </row>
    <row r="28" spans="1:8">
      <c r="A28" s="48" t="s">
        <v>29</v>
      </c>
      <c r="B28" s="16">
        <v>9132.8446222225175</v>
      </c>
    </row>
    <row r="29" spans="1:8">
      <c r="A29" s="25" t="s">
        <v>146</v>
      </c>
      <c r="B29" s="13">
        <v>11410.003200000001</v>
      </c>
    </row>
    <row r="30" spans="1:8">
      <c r="A30" s="49" t="s">
        <v>123</v>
      </c>
      <c r="B30" s="13">
        <v>16853.734363364347</v>
      </c>
    </row>
    <row r="31" spans="1:8" ht="25.5">
      <c r="A31" s="25" t="s">
        <v>148</v>
      </c>
      <c r="B31" s="16">
        <v>7303</v>
      </c>
    </row>
    <row r="32" spans="1:8">
      <c r="A32" s="48" t="s">
        <v>145</v>
      </c>
      <c r="B32" s="16">
        <v>1324</v>
      </c>
    </row>
    <row r="33" spans="1:2">
      <c r="A33" s="25" t="s">
        <v>147</v>
      </c>
      <c r="B33" s="16">
        <v>400</v>
      </c>
    </row>
  </sheetData>
  <sortState xmlns:xlrd2="http://schemas.microsoft.com/office/spreadsheetml/2017/richdata2" ref="A22:C24">
    <sortCondition ref="C22:C24"/>
  </sortState>
  <pageMargins left="0.7" right="0.7" top="0.75" bottom="0.75" header="0.3" footer="0.3"/>
  <pageSetup paperSize="9" orientation="portrait" horizontalDpi="300" verticalDpi="300" r:id="rId1"/>
  <ignoredErrors>
    <ignoredError sqref="H12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3"/>
  <sheetViews>
    <sheetView tabSelected="1" topLeftCell="A4" zoomScaleNormal="100" workbookViewId="0">
      <selection activeCell="E30" sqref="E30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142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143</v>
      </c>
    </row>
    <row r="3" spans="2:8">
      <c r="B3" s="28" t="s">
        <v>43</v>
      </c>
      <c r="C3" s="16">
        <v>2709.186055705301</v>
      </c>
      <c r="D3" s="16">
        <v>1620.4035497938</v>
      </c>
      <c r="E3" s="16">
        <v>2612.5062132508938</v>
      </c>
      <c r="F3" s="16">
        <v>2620.885630794035</v>
      </c>
      <c r="G3" s="16">
        <v>3403.166666666667</v>
      </c>
      <c r="H3" s="29">
        <f>AVERAGE(C3:G3)</f>
        <v>2593.2296232421395</v>
      </c>
    </row>
    <row r="4" spans="2:8">
      <c r="B4" s="28" t="s">
        <v>46</v>
      </c>
      <c r="C4" s="16">
        <v>1821.5</v>
      </c>
      <c r="D4" s="16">
        <v>1835.1360540080279</v>
      </c>
      <c r="E4" s="16">
        <v>2403.870461923063</v>
      </c>
      <c r="F4" s="16">
        <v>2750.8811087294298</v>
      </c>
      <c r="G4" s="16">
        <v>2921.267931813733</v>
      </c>
      <c r="H4" s="29">
        <f>AVERAGE(C4:G4)</f>
        <v>2346.5311112948507</v>
      </c>
    </row>
    <row r="5" spans="2:8">
      <c r="B5" s="28" t="s">
        <v>48</v>
      </c>
      <c r="C5" s="16">
        <v>1332.2042009625329</v>
      </c>
      <c r="D5" s="16">
        <v>1544.083333333333</v>
      </c>
      <c r="E5" s="16">
        <v>1641.7027290448341</v>
      </c>
      <c r="F5" s="16">
        <v>1930.5</v>
      </c>
      <c r="G5" s="16">
        <v>1878.666666666667</v>
      </c>
      <c r="H5" s="29">
        <f t="shared" ref="H5:H14" si="0">AVERAGE(C5:G5)</f>
        <v>1665.4313860014736</v>
      </c>
    </row>
    <row r="6" spans="2:8">
      <c r="B6" s="48" t="s">
        <v>29</v>
      </c>
      <c r="C6" s="16">
        <v>5877.1866209953396</v>
      </c>
      <c r="D6" s="16">
        <v>6773.260214716649</v>
      </c>
      <c r="E6" s="16">
        <v>9865.5991686173929</v>
      </c>
      <c r="F6" s="16">
        <v>11451.223039178491</v>
      </c>
      <c r="G6" s="16">
        <v>11696.95406760472</v>
      </c>
      <c r="H6" s="29">
        <f t="shared" si="0"/>
        <v>9132.8446222225175</v>
      </c>
    </row>
    <row r="7" spans="2:8">
      <c r="B7" s="48" t="s">
        <v>40</v>
      </c>
      <c r="C7" s="16">
        <v>5483.7827802171832</v>
      </c>
      <c r="D7" s="16">
        <v>6046.6862242394482</v>
      </c>
      <c r="E7" s="16">
        <v>6113.7088657770209</v>
      </c>
      <c r="F7" s="16">
        <v>11775.401259829399</v>
      </c>
      <c r="G7" s="16">
        <v>11589.981687057791</v>
      </c>
      <c r="H7" s="29">
        <f t="shared" si="0"/>
        <v>8201.9121634241692</v>
      </c>
    </row>
    <row r="8" spans="2:8">
      <c r="B8" s="48" t="s">
        <v>13</v>
      </c>
      <c r="C8" s="16">
        <v>3714.1492718446598</v>
      </c>
      <c r="D8" s="16">
        <v>3702.6742032730408</v>
      </c>
      <c r="E8" s="16">
        <v>4257.4575477814151</v>
      </c>
      <c r="F8" s="16">
        <v>5366.5770419889641</v>
      </c>
      <c r="G8" s="16">
        <v>5443.0310997097849</v>
      </c>
      <c r="H8" s="29">
        <f t="shared" si="0"/>
        <v>4496.7778329195726</v>
      </c>
    </row>
    <row r="9" spans="2:8">
      <c r="B9" s="48" t="s">
        <v>45</v>
      </c>
      <c r="C9" s="16">
        <v>1060.5</v>
      </c>
      <c r="D9" s="16">
        <v>833.75</v>
      </c>
      <c r="E9" s="16">
        <v>1242.5</v>
      </c>
      <c r="F9" s="16">
        <v>2018.583333333333</v>
      </c>
      <c r="G9" s="16">
        <v>1770.833333333333</v>
      </c>
      <c r="H9" s="29">
        <f t="shared" si="0"/>
        <v>1385.2333333333331</v>
      </c>
    </row>
    <row r="10" spans="2:8">
      <c r="B10" s="48" t="s">
        <v>145</v>
      </c>
      <c r="C10" s="16">
        <v>952.63095879808498</v>
      </c>
      <c r="D10" s="16">
        <v>977.60364155805019</v>
      </c>
      <c r="E10" s="16">
        <v>1127.869059767982</v>
      </c>
      <c r="F10" s="16">
        <v>1577.7474045647989</v>
      </c>
      <c r="G10" s="16">
        <v>1982.4220252584371</v>
      </c>
      <c r="H10" s="29">
        <f t="shared" si="0"/>
        <v>1323.6546179894708</v>
      </c>
    </row>
    <row r="11" spans="2:8">
      <c r="B11" s="49" t="s">
        <v>123</v>
      </c>
      <c r="C11" s="16">
        <v>13928.24002747938</v>
      </c>
      <c r="D11" s="16">
        <v>13658.617946098801</v>
      </c>
      <c r="E11" s="16">
        <v>16945.402372465549</v>
      </c>
      <c r="F11" s="16">
        <v>18717.659763361731</v>
      </c>
      <c r="G11" s="16">
        <v>21018.751707416279</v>
      </c>
      <c r="H11" s="29">
        <f t="shared" si="0"/>
        <v>16853.734363364347</v>
      </c>
    </row>
    <row r="12" spans="2:8">
      <c r="B12" s="25" t="s">
        <v>146</v>
      </c>
      <c r="C12" s="16">
        <v>6295.7839999999997</v>
      </c>
      <c r="D12" s="16">
        <v>8383</v>
      </c>
      <c r="E12" s="16">
        <v>12158.464</v>
      </c>
      <c r="F12" s="16">
        <v>17208.848000000002</v>
      </c>
      <c r="G12" s="16">
        <v>13003.92</v>
      </c>
      <c r="H12" s="29">
        <f t="shared" si="0"/>
        <v>11410.003200000001</v>
      </c>
    </row>
    <row r="13" spans="2:8">
      <c r="B13" s="25" t="s">
        <v>147</v>
      </c>
      <c r="C13" s="16">
        <v>306</v>
      </c>
      <c r="D13" s="16">
        <v>289</v>
      </c>
      <c r="E13" s="16">
        <v>364</v>
      </c>
      <c r="F13" s="16">
        <v>490</v>
      </c>
      <c r="G13" s="16">
        <v>552</v>
      </c>
      <c r="H13" s="29">
        <f t="shared" si="0"/>
        <v>400.2</v>
      </c>
    </row>
    <row r="14" spans="2:8" ht="25.5">
      <c r="B14" s="25" t="s">
        <v>148</v>
      </c>
      <c r="C14" s="16">
        <v>5174</v>
      </c>
      <c r="D14" s="16">
        <v>5481</v>
      </c>
      <c r="E14" s="16">
        <v>7564</v>
      </c>
      <c r="F14" s="16">
        <v>8609</v>
      </c>
      <c r="G14" s="16">
        <v>9687</v>
      </c>
      <c r="H14" s="29">
        <f t="shared" si="0"/>
        <v>7303</v>
      </c>
    </row>
    <row r="15" spans="2:8" ht="15" thickBot="1">
      <c r="B15" s="22" t="s">
        <v>149</v>
      </c>
      <c r="C15" s="3"/>
      <c r="D15" s="3"/>
      <c r="E15" s="4"/>
      <c r="H15" s="4"/>
    </row>
    <row r="16" spans="2:8">
      <c r="B16" s="8" t="s">
        <v>150</v>
      </c>
      <c r="C16" s="3"/>
      <c r="D16" s="3"/>
      <c r="E16" s="4"/>
      <c r="H16" s="4"/>
    </row>
    <row r="17" spans="2:8">
      <c r="B17" s="31" t="s">
        <v>151</v>
      </c>
      <c r="C17" s="3"/>
      <c r="D17" s="3"/>
      <c r="E17" s="4"/>
      <c r="H17" s="4"/>
    </row>
    <row r="18" spans="2:8">
      <c r="B18" s="6" t="s">
        <v>152</v>
      </c>
      <c r="C18" s="3"/>
      <c r="D18" s="3"/>
      <c r="E18" s="4"/>
      <c r="H18" s="4"/>
    </row>
    <row r="19" spans="2:8" ht="24.75" thickBot="1">
      <c r="B19" s="7" t="s">
        <v>153</v>
      </c>
      <c r="C19" s="3"/>
      <c r="D19" s="3"/>
      <c r="E19" s="4"/>
      <c r="H19" s="4"/>
    </row>
    <row r="20" spans="2:8">
      <c r="B20" s="2"/>
      <c r="C20" s="2"/>
      <c r="D20" s="3"/>
      <c r="E20" s="3"/>
      <c r="F20" s="3"/>
      <c r="G20" s="17"/>
      <c r="H20" s="4"/>
    </row>
    <row r="21" spans="2:8">
      <c r="B21" s="1" t="s">
        <v>142</v>
      </c>
      <c r="C21" s="1">
        <v>2020</v>
      </c>
      <c r="D21" s="1">
        <v>2021</v>
      </c>
      <c r="E21" s="1">
        <v>2022</v>
      </c>
      <c r="F21" s="1">
        <v>2023</v>
      </c>
      <c r="H21" s="4"/>
    </row>
    <row r="22" spans="2:8">
      <c r="B22" s="28" t="s">
        <v>43</v>
      </c>
      <c r="C22" s="26">
        <f>D3/C3*100-100</f>
        <v>-40.188546800564815</v>
      </c>
      <c r="D22" s="26">
        <f t="shared" ref="D22:F22" si="1">E3/D3*100-100</f>
        <v>61.22565354681808</v>
      </c>
      <c r="E22" s="26">
        <f t="shared" si="1"/>
        <v>0.32074249242508301</v>
      </c>
      <c r="F22" s="26">
        <f t="shared" si="1"/>
        <v>29.847965385487981</v>
      </c>
      <c r="G22" s="38" cm="1">
        <f t="array" ref="G22">+AVERAGE(ABS(C22:F22))</f>
        <v>32.895727056323992</v>
      </c>
      <c r="H22" s="4"/>
    </row>
    <row r="23" spans="2:8">
      <c r="B23" s="28" t="s">
        <v>46</v>
      </c>
      <c r="C23" s="26">
        <f t="shared" ref="C23:F23" si="2">D4/C4*100-100</f>
        <v>0.74861674488214192</v>
      </c>
      <c r="D23" s="26">
        <f t="shared" si="2"/>
        <v>30.991402881159189</v>
      </c>
      <c r="E23" s="26">
        <f t="shared" si="2"/>
        <v>14.435496933090278</v>
      </c>
      <c r="F23" s="26">
        <f t="shared" si="2"/>
        <v>6.1938999305935454</v>
      </c>
      <c r="G23" s="35" cm="1">
        <f t="array" ref="G23">+AVERAGE(ABS(C23:F23))</f>
        <v>13.092354122431288</v>
      </c>
    </row>
    <row r="24" spans="2:8">
      <c r="B24" s="28" t="s">
        <v>48</v>
      </c>
      <c r="C24" s="26">
        <f t="shared" ref="C24:F24" si="3">D5/C5*100-100</f>
        <v>15.904403560483814</v>
      </c>
      <c r="D24" s="26">
        <f t="shared" si="3"/>
        <v>6.322158500394039</v>
      </c>
      <c r="E24" s="26">
        <f t="shared" si="3"/>
        <v>17.591325508924044</v>
      </c>
      <c r="F24" s="26">
        <f t="shared" si="3"/>
        <v>-2.6849693516359991</v>
      </c>
      <c r="G24" s="42" cm="1">
        <f t="array" ref="G24">+AVERAGE(ABS(C24:F24))</f>
        <v>10.625714230359474</v>
      </c>
    </row>
    <row r="25" spans="2:8">
      <c r="B25" s="48" t="s">
        <v>29</v>
      </c>
      <c r="C25" s="26">
        <f t="shared" ref="C25:F25" si="4">D6/C6*100-100</f>
        <v>15.246641828936063</v>
      </c>
      <c r="D25" s="26">
        <f t="shared" si="4"/>
        <v>45.655103389972282</v>
      </c>
      <c r="E25" s="26">
        <f t="shared" si="4"/>
        <v>16.07225109656784</v>
      </c>
      <c r="F25" s="26">
        <f t="shared" si="4"/>
        <v>2.1458933040209018</v>
      </c>
      <c r="G25" s="35" cm="1">
        <f t="array" ref="G25">+AVERAGE(ABS(C25:F25))</f>
        <v>19.779972404874272</v>
      </c>
    </row>
    <row r="26" spans="2:8">
      <c r="B26" s="48" t="s">
        <v>40</v>
      </c>
      <c r="C26" s="26">
        <f t="shared" ref="C26:F26" si="5">D7/C7*100-100</f>
        <v>10.264874933648827</v>
      </c>
      <c r="D26" s="26">
        <f t="shared" si="5"/>
        <v>1.1084193730592062</v>
      </c>
      <c r="E26" s="26">
        <f t="shared" si="5"/>
        <v>92.606509703873598</v>
      </c>
      <c r="F26" s="26">
        <f t="shared" si="5"/>
        <v>-1.5746348568532369</v>
      </c>
      <c r="G26" s="35" cm="1">
        <f t="array" ref="G26">+AVERAGE(ABS(C26:F26))</f>
        <v>26.388609716858717</v>
      </c>
    </row>
    <row r="27" spans="2:8">
      <c r="B27" s="48" t="s">
        <v>13</v>
      </c>
      <c r="C27" s="26">
        <f t="shared" ref="C27:F27" si="6">D8/C8*100-100</f>
        <v>-0.30895550317825382</v>
      </c>
      <c r="D27" s="26">
        <f t="shared" si="6"/>
        <v>14.983315140661418</v>
      </c>
      <c r="E27" s="26">
        <f t="shared" si="6"/>
        <v>26.051216759296111</v>
      </c>
      <c r="F27" s="26">
        <f t="shared" si="6"/>
        <v>1.4246335629327831</v>
      </c>
      <c r="G27" s="42" cm="1">
        <f t="array" ref="G27">+AVERAGE(ABS(C27:F27))</f>
        <v>10.692030241517141</v>
      </c>
    </row>
    <row r="28" spans="2:8">
      <c r="B28" s="48" t="s">
        <v>45</v>
      </c>
      <c r="C28" s="26">
        <f t="shared" ref="C28:F28" si="7">D9/C9*100-100</f>
        <v>-21.381423856671375</v>
      </c>
      <c r="D28" s="26">
        <f t="shared" si="7"/>
        <v>49.025487256371804</v>
      </c>
      <c r="E28" s="26">
        <f t="shared" si="7"/>
        <v>62.461435278336666</v>
      </c>
      <c r="F28" s="26">
        <f t="shared" si="7"/>
        <v>-12.273459109111172</v>
      </c>
      <c r="G28" s="38" cm="1">
        <f t="array" ref="G28">+AVERAGE(ABS(C28:F28))</f>
        <v>36.285451375122754</v>
      </c>
    </row>
    <row r="29" spans="2:8">
      <c r="B29" s="48" t="s">
        <v>145</v>
      </c>
      <c r="C29" s="26">
        <f t="shared" ref="C29:F29" si="8">D10/C10*100-100</f>
        <v>2.6214435432030001</v>
      </c>
      <c r="D29" s="26">
        <f t="shared" si="8"/>
        <v>15.370791578726852</v>
      </c>
      <c r="E29" s="26">
        <f t="shared" si="8"/>
        <v>39.887462192584934</v>
      </c>
      <c r="F29" s="26">
        <f t="shared" si="8"/>
        <v>25.648885209560035</v>
      </c>
      <c r="G29" s="35" cm="1">
        <f t="array" ref="G29">+AVERAGE(ABS(C29:F29))</f>
        <v>20.882145631018705</v>
      </c>
    </row>
    <row r="30" spans="2:8">
      <c r="B30" s="49" t="s">
        <v>123</v>
      </c>
      <c r="C30" s="26">
        <f t="shared" ref="C30:F30" si="9">D11/C11*100-100</f>
        <v>-1.9357943347374515</v>
      </c>
      <c r="D30" s="26">
        <f t="shared" si="9"/>
        <v>24.063814064771648</v>
      </c>
      <c r="E30" s="26">
        <f t="shared" si="9"/>
        <v>10.458632683611626</v>
      </c>
      <c r="F30" s="26">
        <f t="shared" si="9"/>
        <v>12.293694688043971</v>
      </c>
      <c r="G30" s="42" cm="1">
        <f t="array" ref="G30">+AVERAGE(ABS(C30:F30))</f>
        <v>12.187983942791174</v>
      </c>
    </row>
    <row r="31" spans="2:8">
      <c r="B31" s="25" t="s">
        <v>146</v>
      </c>
      <c r="C31" s="26">
        <f t="shared" ref="C31:F31" si="10">D12/C12*100-100</f>
        <v>33.152598627907196</v>
      </c>
      <c r="D31" s="26">
        <f t="shared" si="10"/>
        <v>45.037146606226884</v>
      </c>
      <c r="E31" s="26">
        <f t="shared" si="10"/>
        <v>41.538010064429216</v>
      </c>
      <c r="F31" s="26">
        <f t="shared" si="10"/>
        <v>-24.434686156795621</v>
      </c>
      <c r="G31" s="38" cm="1">
        <f t="array" ref="G31">+AVERAGE(ABS(C31:F31))</f>
        <v>36.040610363839733</v>
      </c>
    </row>
    <row r="32" spans="2:8">
      <c r="B32" s="25" t="s">
        <v>147</v>
      </c>
      <c r="C32" s="26">
        <f t="shared" ref="C32:F32" si="11">D13/C13*100-100</f>
        <v>-5.5555555555555571</v>
      </c>
      <c r="D32" s="26">
        <f t="shared" si="11"/>
        <v>25.951557093425606</v>
      </c>
      <c r="E32" s="26">
        <f t="shared" si="11"/>
        <v>34.615384615384613</v>
      </c>
      <c r="F32" s="26">
        <f t="shared" si="11"/>
        <v>12.65306122448979</v>
      </c>
      <c r="G32" s="35" cm="1">
        <f t="array" ref="G32">+AVERAGE(ABS(C32:F32))</f>
        <v>19.693889622213891</v>
      </c>
    </row>
    <row r="33" spans="2:7" ht="25.5">
      <c r="B33" s="25" t="s">
        <v>148</v>
      </c>
      <c r="C33" s="26">
        <f t="shared" ref="C33:F33" si="12">D14/C14*100-100</f>
        <v>5.9335137224584571</v>
      </c>
      <c r="D33" s="26">
        <f t="shared" si="12"/>
        <v>38.004013866082829</v>
      </c>
      <c r="E33" s="26">
        <f t="shared" si="12"/>
        <v>13.815441565309357</v>
      </c>
      <c r="F33" s="26">
        <f t="shared" si="12"/>
        <v>12.521779533046811</v>
      </c>
      <c r="G33" s="35" cm="1">
        <f t="array" ref="G33">+AVERAGE(ABS(C33:F33))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0eb6ee77f3561287dcac45e34ceef71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66d2f7dfd7178e6c40f2ec1d7c8e1d6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2025-10-10T18:14:22+00:00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73CA4F28-D775-48F8-B98B-AA3CE2A45F36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2025-10-10T18:15:49Z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