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F:\2025 MERCADOS\MUNICIPIOS UAF 2025\2025\SALDAÑA\"/>
    </mc:Choice>
  </mc:AlternateContent>
  <xr:revisionPtr revIDLastSave="0" documentId="13_ncr:1_{3E7BD3E1-5845-4E66-AF90-6E246DE2608B}" xr6:coauthVersionLast="47" xr6:coauthVersionMax="47" xr10:uidLastSave="{00000000-0000-0000-0000-000000000000}"/>
  <bookViews>
    <workbookView xWindow="9800" yWindow="160" windowWidth="9400" windowHeight="9920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PRODUCTO'!$B$14:$D$21</definedName>
    <definedName name="_xlnm._FilterDatabase" localSheetId="5" hidden="1">'4.3.2. PRECIOS PAGAD PRODUCTOR'!$B$2:$G$11</definedName>
    <definedName name="_xlnm._FilterDatabase" localSheetId="6" hidden="1">'4.3.3. PRECIOS PROMEDIO SIPSA'!$J$3:$K$6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9" l="1"/>
  <c r="H9" i="19"/>
  <c r="H8" i="19"/>
  <c r="H7" i="19"/>
  <c r="H6" i="19"/>
  <c r="H5" i="19"/>
  <c r="H4" i="19"/>
  <c r="H3" i="19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3" i="8"/>
  <c r="H3" i="8" s="1"/>
  <c r="I9" i="19" l="1"/>
  <c r="I8" i="19"/>
  <c r="I7" i="19"/>
  <c r="I6" i="19"/>
  <c r="I5" i="19"/>
  <c r="I4" i="19"/>
  <c r="I3" i="19"/>
  <c r="J8" i="6" l="1"/>
  <c r="J9" i="6" l="1"/>
  <c r="J4" i="6" l="1"/>
  <c r="J6" i="6"/>
  <c r="J5" i="6"/>
  <c r="J3" i="6" l="1"/>
  <c r="D19" i="19" l="1"/>
  <c r="E19" i="19"/>
  <c r="F19" i="19"/>
  <c r="C20" i="19"/>
  <c r="D20" i="19"/>
  <c r="E20" i="19"/>
  <c r="F20" i="19"/>
  <c r="C21" i="19"/>
  <c r="D21" i="19"/>
  <c r="E21" i="19"/>
  <c r="F21" i="19"/>
  <c r="C22" i="19"/>
  <c r="D22" i="19"/>
  <c r="E22" i="19"/>
  <c r="F22" i="19"/>
  <c r="C23" i="19"/>
  <c r="D23" i="19"/>
  <c r="E23" i="19"/>
  <c r="F23" i="19"/>
  <c r="C24" i="19"/>
  <c r="D24" i="19"/>
  <c r="E24" i="19"/>
  <c r="F24" i="19"/>
  <c r="C25" i="19"/>
  <c r="D25" i="19"/>
  <c r="E25" i="19"/>
  <c r="F25" i="19"/>
  <c r="G19" i="19" l="1" a="1"/>
  <c r="G19" i="19" s="1"/>
  <c r="G21" i="19" a="1"/>
  <c r="G21" i="19" s="1"/>
  <c r="G20" i="19" a="1"/>
  <c r="G20" i="19" s="1"/>
  <c r="G23" i="19" a="1"/>
  <c r="G23" i="19" s="1"/>
  <c r="G25" i="19" a="1"/>
  <c r="G25" i="19" s="1"/>
  <c r="G24" i="19" a="1"/>
  <c r="G24" i="19" s="1"/>
  <c r="G22" i="19" a="1"/>
  <c r="G22" i="19" s="1"/>
  <c r="M7" i="7" l="1"/>
  <c r="M6" i="7" l="1"/>
  <c r="M8" i="7"/>
  <c r="M9" i="7"/>
  <c r="M10" i="7"/>
  <c r="M11" i="7"/>
  <c r="M5" i="7"/>
  <c r="J7" i="6"/>
</calcChain>
</file>

<file path=xl/sharedStrings.xml><?xml version="1.0" encoding="utf-8"?>
<sst xmlns="http://schemas.openxmlformats.org/spreadsheetml/2006/main" count="274" uniqueCount="135">
  <si>
    <t>Nombre Y Sigla Asociación</t>
  </si>
  <si>
    <t>Principales Productos Comercializados</t>
  </si>
  <si>
    <t>No. De Familias Asociadas</t>
  </si>
  <si>
    <t>Servicios Que Presta La OAF</t>
  </si>
  <si>
    <t>Asociación de Ganaderos de Saldaña</t>
  </si>
  <si>
    <t>Novillo Gordo en Píe</t>
  </si>
  <si>
    <t>Producción y comercialización</t>
  </si>
  <si>
    <t xml:space="preserve">Asociación Acuícola de Saldaña </t>
  </si>
  <si>
    <t>Cachama</t>
  </si>
  <si>
    <t xml:space="preserve">Asociación Cítricos Palmar Arenosa </t>
  </si>
  <si>
    <t>Limón</t>
  </si>
  <si>
    <t>Nombre y sigla asociación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</si>
  <si>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</si>
  <si>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</si>
  <si>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</si>
  <si>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</si>
  <si>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</si>
  <si>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</si>
  <si>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</si>
  <si>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ASOCIACIÓN DE GANADEROS DE SALDAÑA</t>
  </si>
  <si>
    <t>Novillo gordo en píe</t>
  </si>
  <si>
    <t xml:space="preserve">Res kg en pie </t>
  </si>
  <si>
    <t xml:space="preserve">Intermediario 100%
</t>
  </si>
  <si>
    <t>No</t>
  </si>
  <si>
    <t>Credito</t>
  </si>
  <si>
    <t>Finca 100%</t>
  </si>
  <si>
    <t xml:space="preserve">ASOCIACIÓN ACUICOLA DE SALDAÑA </t>
  </si>
  <si>
    <t>Kilogramo</t>
  </si>
  <si>
    <t xml:space="preserve">Consumidor Final 100%
</t>
  </si>
  <si>
    <t>Contado</t>
  </si>
  <si>
    <t xml:space="preserve">ASOCIACIÓN CITRICOS PALMAR ARENOSA 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</si>
  <si>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</si>
  <si>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</si>
  <si>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</si>
  <si>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</si>
  <si>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</si>
  <si>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</si>
  <si>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Restaurante  El Rincon del Sabor</t>
  </si>
  <si>
    <t>Restaurante</t>
  </si>
  <si>
    <t>Cachama blanca</t>
  </si>
  <si>
    <t>Cabecera Municipal de Saldaña</t>
  </si>
  <si>
    <t>Municipio de Saldaña 100%</t>
  </si>
  <si>
    <t>Supercarnes JA</t>
  </si>
  <si>
    <t>Minorista</t>
  </si>
  <si>
    <t>Ganado en píe (novillo)</t>
  </si>
  <si>
    <t>Municipio de Saldaña  50% y Guamo 50%</t>
  </si>
  <si>
    <t>Cerdo en píe</t>
  </si>
  <si>
    <t>Arroz SALDAÑA</t>
  </si>
  <si>
    <t>Agroindustria</t>
  </si>
  <si>
    <t>Arroz</t>
  </si>
  <si>
    <t>Ricardo Tafur</t>
  </si>
  <si>
    <t>Intermediario</t>
  </si>
  <si>
    <t>Limón Pajarito</t>
  </si>
  <si>
    <t>Frutas y verduras Emmanuel</t>
  </si>
  <si>
    <t>Yuca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</si>
  <si>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</si>
  <si>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</si>
  <si>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</si>
  <si>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</si>
  <si>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</si>
  <si>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</si>
  <si>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</si>
  <si>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Semanal</t>
  </si>
  <si>
    <t>Novillo de 480 Kgs</t>
  </si>
  <si>
    <t>Cabecera municipal 100%</t>
  </si>
  <si>
    <t>Cerdo de 100 Kgs</t>
  </si>
  <si>
    <t>Toneladas</t>
  </si>
  <si>
    <t>Diaria</t>
  </si>
  <si>
    <t>Bulto de 72 Kgs</t>
  </si>
  <si>
    <t>Bulto de 50 Kgs</t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</si>
  <si>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</si>
  <si>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</si>
  <si>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</si>
  <si>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</si>
  <si>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</si>
  <si>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</si>
  <si>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Tipo de cliente</t>
  </si>
  <si>
    <t>%</t>
  </si>
  <si>
    <t xml:space="preserve"> ($/kg)</t>
  </si>
  <si>
    <t>03Va-73</t>
  </si>
  <si>
    <t>Arroz riego transplante</t>
  </si>
  <si>
    <t>Carga de 125 Kgs</t>
  </si>
  <si>
    <t xml:space="preserve">Agroindustria </t>
  </si>
  <si>
    <t>Limon</t>
  </si>
  <si>
    <t>arroba 12,5 Kgs</t>
  </si>
  <si>
    <t xml:space="preserve">Intermediario </t>
  </si>
  <si>
    <t>Piscicultura (cachama)</t>
  </si>
  <si>
    <t xml:space="preserve">Consumidot Final </t>
  </si>
  <si>
    <t>Cabecera Municipal 100%</t>
  </si>
  <si>
    <t>Arroba 12,5 Kgs</t>
  </si>
  <si>
    <t xml:space="preserve">Minorista </t>
  </si>
  <si>
    <t>Arroz riego voleo</t>
  </si>
  <si>
    <t>Tonelada</t>
  </si>
  <si>
    <t>Ganadería  (Carne)</t>
  </si>
  <si>
    <t xml:space="preserve">Res 400 kg en pie </t>
  </si>
  <si>
    <t>07Vas1-49</t>
  </si>
  <si>
    <t>Porcicultura (cria)</t>
  </si>
  <si>
    <t xml:space="preserve">Cerdo 90 kg en pie </t>
  </si>
  <si>
    <t>Polígono</t>
  </si>
  <si>
    <t>Corregimiento o vereda</t>
  </si>
  <si>
    <t>arroz_riego_transplante</t>
  </si>
  <si>
    <t>SANTA INÉS</t>
  </si>
  <si>
    <t>limon</t>
  </si>
  <si>
    <t>PALMAR ARENOSA</t>
  </si>
  <si>
    <t>piscicultura_cachama</t>
  </si>
  <si>
    <t>LA ESPERANZA</t>
  </si>
  <si>
    <t>yuca</t>
  </si>
  <si>
    <t>arroz_riego_voleo</t>
  </si>
  <si>
    <t>03Wa-73</t>
  </si>
  <si>
    <t>JABALCÓN</t>
  </si>
  <si>
    <t>ganaderia_carne</t>
  </si>
  <si>
    <t>porcicultura_cria</t>
  </si>
  <si>
    <t>Tabla 8. Precios pagados al productor reportados en las UFH de referencia.</t>
  </si>
  <si>
    <t>Línea Productiva</t>
  </si>
  <si>
    <t>Precio mínimo ($/kg)</t>
  </si>
  <si>
    <t>Precio máximo ($/kg)</t>
  </si>
  <si>
    <t>Precio actual ($/kg)</t>
  </si>
  <si>
    <t>Variación</t>
  </si>
  <si>
    <t>Carga de 125 kg</t>
  </si>
  <si>
    <t xml:space="preserve">Arroba 12,5 kg </t>
  </si>
  <si>
    <t xml:space="preserve">Línea productiva </t>
  </si>
  <si>
    <t>Promedio</t>
  </si>
  <si>
    <t>Verificar</t>
  </si>
  <si>
    <t>Piscicultura (Cachama)</t>
  </si>
  <si>
    <t>Ganadería dp (Res kg en pie</t>
  </si>
  <si>
    <t>Porcicultura ciclo completo</t>
  </si>
  <si>
    <t>Ajonjoli y Tabaco</t>
  </si>
  <si>
    <t>Precios a escala nacional</t>
  </si>
  <si>
    <t>Precios a escala municipal</t>
  </si>
  <si>
    <t>Precios a escala departamental</t>
  </si>
  <si>
    <t>Precios escala nacional (PORKOLOMBIA*, FEDEGAN**, FENAV***I)</t>
  </si>
  <si>
    <t>Ganadería carne (Res kg en pie)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</si>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</sst>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  <numFmt numFmtId="172" formatCode="0;\-0;;@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EE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9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4" borderId="1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2" fontId="3" fillId="7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6" fontId="3" fillId="0" borderId="0" xfId="6" applyNumberFormat="1" applyFont="1" applyFill="1" applyBorder="1" applyAlignment="1">
      <alignment horizontal="center" vertical="center"/>
    </xf>
    <xf numFmtId="3" fontId="14" fillId="0" borderId="0" xfId="0" applyNumberFormat="1" applyFont="1"/>
    <xf numFmtId="0" fontId="4" fillId="0" borderId="1" xfId="0" applyFont="1" applyBorder="1" applyAlignment="1">
      <alignment horizontal="center" vertical="center"/>
    </xf>
    <xf numFmtId="10" fontId="3" fillId="0" borderId="5" xfId="5" applyNumberFormat="1" applyFont="1" applyFill="1" applyBorder="1" applyAlignment="1">
      <alignment horizontal="center" vertical="center" wrapText="1"/>
    </xf>
    <xf numFmtId="10" fontId="3" fillId="0" borderId="0" xfId="5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66" fontId="0" fillId="0" borderId="0" xfId="1" applyNumberFormat="1" applyFont="1" applyFill="1" applyAlignment="1">
      <alignment horizontal="center" vertical="center"/>
    </xf>
    <xf numFmtId="169" fontId="9" fillId="3" borderId="0" xfId="0" applyNumberFormat="1" applyFont="1" applyFill="1" applyAlignment="1">
      <alignment vertical="center" wrapText="1"/>
    </xf>
    <xf numFmtId="171" fontId="4" fillId="11" borderId="1" xfId="0" applyNumberFormat="1" applyFont="1" applyFill="1" applyBorder="1" applyAlignment="1">
      <alignment horizontal="center" vertical="center"/>
    </xf>
    <xf numFmtId="171" fontId="4" fillId="7" borderId="1" xfId="0" applyNumberFormat="1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16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6" fontId="4" fillId="0" borderId="1" xfId="1" applyNumberFormat="1" applyFont="1" applyBorder="1"/>
    <xf numFmtId="0" fontId="3" fillId="0" borderId="12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10" fontId="3" fillId="7" borderId="5" xfId="5" applyNumberFormat="1" applyFont="1" applyFill="1" applyBorder="1" applyAlignment="1">
      <alignment horizontal="center" vertical="center" wrapText="1"/>
    </xf>
    <xf numFmtId="172" fontId="12" fillId="0" borderId="1" xfId="0" applyNumberFormat="1" applyFont="1" applyBorder="1" applyAlignment="1" applyProtection="1">
      <alignment horizontal="center" vertical="center" wrapText="1"/>
      <protection locked="0"/>
    </xf>
    <xf numFmtId="172" fontId="15" fillId="0" borderId="1" xfId="0" applyNumberFormat="1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1" fillId="17" borderId="0" xfId="0" applyFont="1" applyFill="1" applyAlignment="1">
      <alignment horizontal="center" vertical="center" wrapText="1"/>
    </xf>
    <xf numFmtId="10" fontId="3" fillId="11" borderId="5" xfId="5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18" borderId="1" xfId="0" applyNumberFormat="1" applyFont="1" applyFill="1" applyBorder="1" applyAlignment="1">
      <alignment horizontal="center" vertical="center"/>
    </xf>
    <xf numFmtId="171" fontId="4" fillId="0" borderId="1" xfId="0" applyNumberFormat="1" applyFont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/>
      <protection locked="0"/>
    </xf>
    <xf numFmtId="172" fontId="4" fillId="0" borderId="1" xfId="0" applyNumberFormat="1" applyFont="1" applyBorder="1" applyAlignment="1" applyProtection="1">
      <alignment horizontal="center" vertical="center" wrapText="1"/>
      <protection locked="0"/>
    </xf>
    <xf numFmtId="172" fontId="4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1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2" fontId="4" fillId="0" borderId="3" xfId="0" applyNumberFormat="1" applyFont="1" applyBorder="1" applyAlignment="1" applyProtection="1">
      <alignment horizontal="center" vertical="center" wrapText="1"/>
      <protection locked="0"/>
    </xf>
    <xf numFmtId="172" fontId="4" fillId="0" borderId="4" xfId="0" applyNumberFormat="1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</cellXfs>
  <cellStyles count="8"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SIPSA'!$A$20:$A$26</c:f>
              <c:strCache>
                <c:ptCount val="7"/>
                <c:pt idx="0">
                  <c:v>Limon</c:v>
                </c:pt>
                <c:pt idx="1">
                  <c:v>Yuca</c:v>
                </c:pt>
                <c:pt idx="2">
                  <c:v>Arroz riego transplante</c:v>
                </c:pt>
                <c:pt idx="3">
                  <c:v>Arroz riego voleo</c:v>
                </c:pt>
                <c:pt idx="4">
                  <c:v>Piscicultura (Cachama)</c:v>
                </c:pt>
                <c:pt idx="5">
                  <c:v>Porcicultura ciclo completo</c:v>
                </c:pt>
                <c:pt idx="6">
                  <c:v>Ganadería dp (Res kg en pie</c:v>
                </c:pt>
              </c:strCache>
            </c:strRef>
          </c:cat>
          <c:val>
            <c:numRef>
              <c:f>'4.3.3. PRECIOS PROMEDIO SIPSA'!$B$20:$B$26</c:f>
              <c:numCache>
                <c:formatCode>_-"$"\ * #,##0_-;\-"$"\ * #,##0_-;_-"$"\ * "-"??_-;_-@_-</c:formatCode>
                <c:ptCount val="7"/>
                <c:pt idx="0">
                  <c:v>1703.7038672442955</c:v>
                </c:pt>
                <c:pt idx="1">
                  <c:v>3003.5437336263617</c:v>
                </c:pt>
                <c:pt idx="2">
                  <c:v>3088.3748678976385</c:v>
                </c:pt>
                <c:pt idx="3">
                  <c:v>3088.3748678976385</c:v>
                </c:pt>
                <c:pt idx="4">
                  <c:v>8712.3174061785066</c:v>
                </c:pt>
                <c:pt idx="5">
                  <c:v>7303</c:v>
                </c:pt>
                <c:pt idx="6">
                  <c:v>6276.6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018754080"/>
        <c:axId val="-1187307424"/>
      </c:barChart>
      <c:catAx>
        <c:axId val="-1018754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87307424"/>
        <c:crosses val="autoZero"/>
        <c:auto val="1"/>
        <c:lblAlgn val="ctr"/>
        <c:lblOffset val="100"/>
        <c:noMultiLvlLbl val="0"/>
      </c:catAx>
      <c:valAx>
        <c:axId val="-118730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1875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 Saldaña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'4.3.4. VARIACION $ PLAZAS M (2'!$B$19</c:f>
              <c:strCache>
                <c:ptCount val="1"/>
                <c:pt idx="0">
                  <c:v>Arroz riego transplante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(2'!$C$19:$F$19</c:f>
              <c:numCache>
                <c:formatCode>_-* #,##0_-;\-* #,##0_-;_-* "-"??_-;_-@_-</c:formatCode>
                <c:ptCount val="4"/>
                <c:pt idx="0">
                  <c:v>26.029165249360545</c:v>
                </c:pt>
                <c:pt idx="1">
                  <c:v>-19.275428385090493</c:v>
                </c:pt>
                <c:pt idx="2">
                  <c:v>31.13153958685217</c:v>
                </c:pt>
                <c:pt idx="3">
                  <c:v>21.129035612941777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4-4CC5-A6AA-B641E641E7AD}"/>
            </c:ext>
          </c:extLst>
        </c:ser>
        <c:ser>
          <c:idx val="1"/>
          <c:order val="1"/>
          <c:tx>
            <c:strRef>
              <c:f>'4.3.4. VARIACION $ PLAZAS M (2'!$B$20</c:f>
              <c:strCache>
                <c:ptCount val="1"/>
                <c:pt idx="0">
                  <c:v>Limon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10.013232599007466</c:v>
                </c:pt>
                <c:pt idx="1">
                  <c:v>11.310981269449655</c:v>
                </c:pt>
                <c:pt idx="2">
                  <c:v>76.860738571079736</c:v>
                </c:pt>
                <c:pt idx="3">
                  <c:v>-9.2471558020191367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4-4CC5-A6AA-B641E641E7AD}"/>
            </c:ext>
          </c:extLst>
        </c:ser>
        <c:ser>
          <c:idx val="2"/>
          <c:order val="2"/>
          <c:tx>
            <c:strRef>
              <c:f>'4.3.4. VARIACION $ PLAZAS M (2'!$B$21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-40.18066220873456</c:v>
                </c:pt>
                <c:pt idx="1">
                  <c:v>2.4075119290689599</c:v>
                </c:pt>
                <c:pt idx="2">
                  <c:v>197.23932967927789</c:v>
                </c:pt>
                <c:pt idx="3">
                  <c:v>-40.609661898246252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4-4CC5-A6AA-B641E641E7AD}"/>
            </c:ext>
          </c:extLst>
        </c:ser>
        <c:ser>
          <c:idx val="3"/>
          <c:order val="3"/>
          <c:tx>
            <c:strRef>
              <c:f>'4.3.4. VARIACION $ PLAZAS M (2'!$B$22</c:f>
              <c:strCache>
                <c:ptCount val="1"/>
                <c:pt idx="0">
                  <c:v>Arroz riego voleo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26.029165249360545</c:v>
                </c:pt>
                <c:pt idx="1">
                  <c:v>-19.275428385090493</c:v>
                </c:pt>
                <c:pt idx="2">
                  <c:v>31.13153958685217</c:v>
                </c:pt>
                <c:pt idx="3">
                  <c:v>21.129035612941777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4-4CC5-A6AA-B641E641E7AD}"/>
            </c:ext>
          </c:extLst>
        </c:ser>
        <c:ser>
          <c:idx val="4"/>
          <c:order val="4"/>
          <c:tx>
            <c:strRef>
              <c:f>'4.3.4. VARIACION $ PLAZAS M (2'!$B$23</c:f>
              <c:strCache>
                <c:ptCount val="1"/>
                <c:pt idx="0">
                  <c:v>Piscicultura (Cachama)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19.860678537781112</c:v>
                </c:pt>
                <c:pt idx="1">
                  <c:v>6.2752269229242188</c:v>
                </c:pt>
                <c:pt idx="2">
                  <c:v>4.2098716831361145</c:v>
                </c:pt>
                <c:pt idx="3">
                  <c:v>11.308912936466825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4-4CC5-A6AA-B641E641E7AD}"/>
            </c:ext>
          </c:extLst>
        </c:ser>
        <c:ser>
          <c:idx val="5"/>
          <c:order val="5"/>
          <c:tx>
            <c:strRef>
              <c:f>'4.3.4. VARIACION $ PLAZAS M (2'!$B$24</c:f>
              <c:strCache>
                <c:ptCount val="1"/>
                <c:pt idx="0">
                  <c:v>Ganadería carne (Res kg en pie)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4-4CC5-A6AA-B641E641E7AD}"/>
            </c:ext>
          </c:extLst>
        </c:ser>
        <c:ser>
          <c:idx val="6"/>
          <c:order val="6"/>
          <c:tx>
            <c:strRef>
              <c:f>'4.3.4. VARIACION $ PLAZAS M (2'!$B$25</c:f>
              <c:strCache>
                <c:ptCount val="1"/>
                <c:pt idx="0">
                  <c:v>Porcicultura (cria)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4-4CC5-A6AA-B641E641E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187303072"/>
        <c:axId val="-959987408"/>
      </c:lineChart>
      <c:catAx>
        <c:axId val="-11873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959987408"/>
        <c:crosses val="autoZero"/>
        <c:auto val="1"/>
        <c:lblAlgn val="ctr"/>
        <c:lblOffset val="100"/>
        <c:noMultiLvlLbl val="0"/>
      </c:catAx>
      <c:valAx>
        <c:axId val="-95998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873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713035079388089E-2"/>
          <c:y val="0.75436717717805379"/>
          <c:w val="0.9227889483197742"/>
          <c:h val="0.2245642460654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586317</xdr:colOff>
      <xdr:row>13</xdr:row>
      <xdr:rowOff>80856</xdr:rowOff>
    </xdr:from>
    <xdr:to>
      <xdr:col>10</xdr:col>
      <xdr:colOff>105833</xdr:colOff>
      <xdr:row>30</xdr:row>
      <xdr:rowOff>31749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459235</xdr:colOff>
      <xdr:row>9</xdr:row>
      <xdr:rowOff>7938</xdr:rowOff>
    </xdr:from>
    <xdr:to>
      <xdr:col>15</xdr:col>
      <xdr:colOff>146270</xdr:colOff>
      <xdr:row>25</xdr:row>
      <xdr:rowOff>7938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4EFD63-B8E9-67CA-405C-7D46A0ECDA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5"/>
  <sheetViews>
    <sheetView zoomScale="70" zoomScaleNormal="70" workbookViewId="0">
      <selection activeCell="B6" sqref="A6:B16"/>
    </sheetView>
  </sheetViews>
  <sheetFormatPr defaultColWidth="11.42578125" defaultRowHeight="14.45"/>
  <cols>
    <col min="2" max="2" width="36.42578125" style="2" customWidth="1"/>
    <col min="3" max="3" width="18.42578125" style="2" customWidth="1"/>
    <col min="4" max="4" width="11" style="21"/>
    <col min="5" max="5" width="26.42578125" style="2" customWidth="1"/>
  </cols>
  <sheetData>
    <row r="1" spans="2:5" ht="15" thickBot="1"/>
    <row r="2" spans="2:5" ht="35.1" thickBot="1">
      <c r="B2" s="68" t="s">
        <v>0</v>
      </c>
      <c r="C2" s="69" t="s">
        <v>1</v>
      </c>
      <c r="D2" s="69" t="s">
        <v>2</v>
      </c>
      <c r="E2" s="69" t="s">
        <v>3</v>
      </c>
    </row>
    <row r="3" spans="2:5" ht="27.6" customHeight="1" thickBot="1">
      <c r="B3" s="70" t="s">
        <v>4</v>
      </c>
      <c r="C3" s="71" t="s">
        <v>5</v>
      </c>
      <c r="D3" s="71">
        <v>48</v>
      </c>
      <c r="E3" s="56" t="s">
        <v>6</v>
      </c>
    </row>
    <row r="4" spans="2:5" ht="27.6" customHeight="1" thickBot="1">
      <c r="B4" s="70" t="s">
        <v>7</v>
      </c>
      <c r="C4" s="71" t="s">
        <v>8</v>
      </c>
      <c r="D4" s="71">
        <v>12</v>
      </c>
      <c r="E4" s="56" t="s">
        <v>6</v>
      </c>
    </row>
    <row r="5" spans="2:5" ht="27.6" customHeight="1" thickBot="1">
      <c r="B5" s="72" t="s">
        <v>9</v>
      </c>
      <c r="C5" s="73" t="s">
        <v>10</v>
      </c>
      <c r="D5" s="73">
        <v>38</v>
      </c>
      <c r="E5" s="56" t="s"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7"/>
  <sheetViews>
    <sheetView zoomScale="70" zoomScaleNormal="70" workbookViewId="0">
      <selection activeCell="B3" sqref="B3:H7"/>
    </sheetView>
  </sheetViews>
  <sheetFormatPr defaultColWidth="11" defaultRowHeight="14.45"/>
  <cols>
    <col min="1" max="1" width="11" style="21"/>
    <col min="2" max="2" width="24" style="2" customWidth="1"/>
    <col min="3" max="3" width="14.42578125" style="2" customWidth="1"/>
    <col min="4" max="4" width="12.28515625" style="2" customWidth="1"/>
    <col min="5" max="5" width="15.28515625" style="2" customWidth="1"/>
    <col min="6" max="6" width="12.140625" style="2" customWidth="1"/>
    <col min="7" max="7" width="11" style="2"/>
    <col min="8" max="8" width="18.28515625" style="2" customWidth="1"/>
    <col min="9" max="16384" width="11" style="21"/>
  </cols>
  <sheetData>
    <row r="3" spans="2:8" ht="33" customHeight="1">
      <c r="B3" s="82" t="s">
        <v>11</v>
      </c>
      <c r="C3" s="82" t="s">
        <v>12</v>
      </c>
      <c r="D3" s="82" t="s">
        <v>13</v>
      </c>
      <c r="E3" s="35" t="s">
        <v>14</v>
      </c>
      <c r="F3" s="82" t="s">
        <v>15</v>
      </c>
      <c r="G3" s="82" t="s">
        <v>16</v>
      </c>
      <c r="H3" s="35" t="s">
        <v>17</v>
      </c>
    </row>
    <row r="4" spans="2:8">
      <c r="B4" s="82"/>
      <c r="C4" s="82"/>
      <c r="D4" s="82"/>
      <c r="E4" s="35" t="s">
        <v>18</v>
      </c>
      <c r="F4" s="82"/>
      <c r="G4" s="82"/>
      <c r="H4" s="35" t="s">
        <v>18</v>
      </c>
    </row>
    <row r="5" spans="2:8" ht="38.1" customHeight="1">
      <c r="B5" s="59" t="s">
        <v>19</v>
      </c>
      <c r="C5" s="59" t="s">
        <v>20</v>
      </c>
      <c r="D5" s="48" t="s">
        <v>21</v>
      </c>
      <c r="E5" s="9" t="s">
        <v>22</v>
      </c>
      <c r="F5" s="49" t="s">
        <v>23</v>
      </c>
      <c r="G5" s="61" t="s">
        <v>24</v>
      </c>
      <c r="H5" s="10" t="s">
        <v>25</v>
      </c>
    </row>
    <row r="6" spans="2:8" ht="34.5">
      <c r="B6" s="59" t="s">
        <v>26</v>
      </c>
      <c r="C6" s="59" t="s">
        <v>8</v>
      </c>
      <c r="D6" s="61" t="s">
        <v>27</v>
      </c>
      <c r="E6" s="9" t="s">
        <v>28</v>
      </c>
      <c r="F6" s="49" t="s">
        <v>23</v>
      </c>
      <c r="G6" s="61" t="s">
        <v>29</v>
      </c>
      <c r="H6" s="10" t="s">
        <v>25</v>
      </c>
    </row>
    <row r="7" spans="2:8" ht="25.5" customHeight="1">
      <c r="B7" s="60" t="s">
        <v>30</v>
      </c>
      <c r="C7" s="60" t="s">
        <v>10</v>
      </c>
      <c r="D7" s="61" t="s">
        <v>27</v>
      </c>
      <c r="E7" s="9" t="s">
        <v>22</v>
      </c>
      <c r="F7" s="49" t="s">
        <v>23</v>
      </c>
      <c r="G7" s="61" t="s">
        <v>29</v>
      </c>
      <c r="H7" s="10" t="s">
        <v>25</v>
      </c>
    </row>
  </sheetData>
  <mergeCells count="5">
    <mergeCell ref="F3:F4"/>
    <mergeCell ref="G3:G4"/>
    <mergeCell ref="B3:B4"/>
    <mergeCell ref="C3:C4"/>
    <mergeCell ref="D3:D4"/>
  </mergeCells>
  <dataValidations count="2">
    <dataValidation type="custom" allowBlank="1" showErrorMessage="1" sqref="D5" xr:uid="{00000000-0002-0000-0100-000000000000}">
      <formula1>AND(GTE(LEN(D5),MIN((0),(20))),LTE(LEN(D5),MAX((0),(20))))</formula1>
    </dataValidation>
    <dataValidation type="list" allowBlank="1" showErrorMessage="1" sqref="F5:F7" xr:uid="{00000000-0002-0000-0100-000001000000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2"/>
  <sheetViews>
    <sheetView topLeftCell="A3" zoomScale="70" zoomScaleNormal="70" workbookViewId="0">
      <selection activeCell="B4" sqref="B4:B9"/>
    </sheetView>
  </sheetViews>
  <sheetFormatPr defaultColWidth="11.42578125" defaultRowHeight="14.45"/>
  <cols>
    <col min="1" max="1" width="5.5703125" style="21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21"/>
  </cols>
  <sheetData>
    <row r="2" spans="2:6">
      <c r="C2" s="83" t="s">
        <v>31</v>
      </c>
      <c r="D2" s="83"/>
      <c r="E2" s="83"/>
    </row>
    <row r="3" spans="2:6" ht="34.5">
      <c r="B3" s="74" t="s">
        <v>32</v>
      </c>
      <c r="C3" s="74" t="s">
        <v>33</v>
      </c>
      <c r="D3" s="74" t="s">
        <v>34</v>
      </c>
      <c r="E3" s="74" t="s">
        <v>35</v>
      </c>
      <c r="F3" s="74" t="s">
        <v>36</v>
      </c>
    </row>
    <row r="4" spans="2:6" ht="30" customHeight="1">
      <c r="B4" s="75" t="s">
        <v>37</v>
      </c>
      <c r="C4" s="76" t="s">
        <v>38</v>
      </c>
      <c r="D4" s="77" t="s">
        <v>39</v>
      </c>
      <c r="E4" s="10" t="s">
        <v>40</v>
      </c>
      <c r="F4" s="10" t="s">
        <v>41</v>
      </c>
    </row>
    <row r="5" spans="2:6" ht="23.1" customHeight="1">
      <c r="B5" s="84" t="s">
        <v>42</v>
      </c>
      <c r="C5" s="78" t="s">
        <v>43</v>
      </c>
      <c r="D5" s="79" t="s">
        <v>44</v>
      </c>
      <c r="E5" s="10" t="s">
        <v>40</v>
      </c>
      <c r="F5" s="10" t="s">
        <v>45</v>
      </c>
    </row>
    <row r="6" spans="2:6" ht="23.1" customHeight="1">
      <c r="B6" s="85"/>
      <c r="C6" s="78" t="s">
        <v>43</v>
      </c>
      <c r="D6" s="79" t="s">
        <v>46</v>
      </c>
      <c r="E6" s="10" t="s">
        <v>40</v>
      </c>
      <c r="F6" s="10" t="s">
        <v>45</v>
      </c>
    </row>
    <row r="7" spans="2:6" ht="23.1" customHeight="1">
      <c r="B7" s="75" t="s">
        <v>47</v>
      </c>
      <c r="C7" s="76" t="s">
        <v>48</v>
      </c>
      <c r="D7" s="77" t="s">
        <v>49</v>
      </c>
      <c r="E7" s="10" t="s">
        <v>40</v>
      </c>
      <c r="F7" s="10" t="s">
        <v>41</v>
      </c>
    </row>
    <row r="8" spans="2:6" ht="23.1" customHeight="1">
      <c r="B8" s="75" t="s">
        <v>50</v>
      </c>
      <c r="C8" s="76" t="s">
        <v>51</v>
      </c>
      <c r="D8" s="77" t="s">
        <v>52</v>
      </c>
      <c r="E8" s="10" t="s">
        <v>40</v>
      </c>
      <c r="F8" s="10" t="s">
        <v>41</v>
      </c>
    </row>
    <row r="9" spans="2:6" ht="30.75" customHeight="1">
      <c r="B9" s="75" t="s">
        <v>53</v>
      </c>
      <c r="C9" s="75" t="s">
        <v>43</v>
      </c>
      <c r="D9" s="77" t="s">
        <v>54</v>
      </c>
      <c r="E9" s="10" t="s">
        <v>40</v>
      </c>
      <c r="F9" s="10" t="s">
        <v>41</v>
      </c>
    </row>
    <row r="10" spans="2:6">
      <c r="B10" s="23"/>
      <c r="C10" s="23"/>
      <c r="D10" s="23"/>
      <c r="E10" s="23"/>
      <c r="F10" s="23"/>
    </row>
    <row r="12" spans="2:6">
      <c r="C12" s="2" t="s">
        <v>48</v>
      </c>
    </row>
  </sheetData>
  <mergeCells count="2">
    <mergeCell ref="C2:E2"/>
    <mergeCell ref="B5: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0"/>
  <sheetViews>
    <sheetView topLeftCell="A4" zoomScale="70" zoomScaleNormal="70" workbookViewId="0">
      <selection activeCell="A15" sqref="A15"/>
    </sheetView>
  </sheetViews>
  <sheetFormatPr defaultColWidth="11.42578125" defaultRowHeight="14.45"/>
  <cols>
    <col min="1" max="1" width="6.140625" style="21" customWidth="1"/>
    <col min="2" max="2" width="17.5703125" style="2" customWidth="1"/>
    <col min="3" max="3" width="14.5703125" style="21" customWidth="1"/>
    <col min="4" max="4" width="15.140625" style="50" customWidth="1"/>
    <col min="5" max="5" width="15" style="21" customWidth="1"/>
    <col min="6" max="6" width="11.42578125" style="21"/>
    <col min="7" max="7" width="15.7109375" style="21" customWidth="1"/>
    <col min="8" max="16384" width="11.42578125" style="21"/>
  </cols>
  <sheetData>
    <row r="3" spans="2:7" ht="84" customHeight="1">
      <c r="B3" s="86" t="s">
        <v>55</v>
      </c>
      <c r="C3" s="86"/>
      <c r="D3" s="86"/>
      <c r="E3" s="86"/>
      <c r="F3" s="86"/>
      <c r="G3" s="86"/>
    </row>
    <row r="4" spans="2:7" ht="23.1">
      <c r="B4" s="14" t="s">
        <v>56</v>
      </c>
      <c r="C4" s="14" t="s">
        <v>57</v>
      </c>
      <c r="D4" s="14" t="s">
        <v>58</v>
      </c>
      <c r="E4" s="14" t="s">
        <v>59</v>
      </c>
      <c r="F4" s="14" t="s">
        <v>60</v>
      </c>
      <c r="G4" s="14" t="s">
        <v>61</v>
      </c>
    </row>
    <row r="5" spans="2:7" ht="34.5" customHeight="1">
      <c r="B5" s="62" t="s">
        <v>37</v>
      </c>
      <c r="C5" s="57" t="s">
        <v>39</v>
      </c>
      <c r="D5" s="57" t="s">
        <v>27</v>
      </c>
      <c r="E5" s="80" t="s">
        <v>62</v>
      </c>
      <c r="F5" s="57" t="s">
        <v>29</v>
      </c>
      <c r="G5" s="57" t="s">
        <v>25</v>
      </c>
    </row>
    <row r="6" spans="2:7" ht="29.1" customHeight="1">
      <c r="B6" s="84" t="s">
        <v>42</v>
      </c>
      <c r="C6" s="79" t="s">
        <v>44</v>
      </c>
      <c r="D6" s="79" t="s">
        <v>63</v>
      </c>
      <c r="E6" s="79" t="s">
        <v>62</v>
      </c>
      <c r="F6" s="79" t="s">
        <v>24</v>
      </c>
      <c r="G6" s="62" t="s">
        <v>64</v>
      </c>
    </row>
    <row r="7" spans="2:7" ht="29.1" customHeight="1">
      <c r="B7" s="85"/>
      <c r="C7" s="79" t="s">
        <v>46</v>
      </c>
      <c r="D7" s="79" t="s">
        <v>65</v>
      </c>
      <c r="E7" s="79" t="s">
        <v>62</v>
      </c>
      <c r="F7" s="79" t="s">
        <v>24</v>
      </c>
      <c r="G7" s="62" t="s">
        <v>64</v>
      </c>
    </row>
    <row r="8" spans="2:7">
      <c r="B8" s="62" t="s">
        <v>47</v>
      </c>
      <c r="C8" s="57" t="s">
        <v>49</v>
      </c>
      <c r="D8" s="57" t="s">
        <v>66</v>
      </c>
      <c r="E8" s="80" t="s">
        <v>67</v>
      </c>
      <c r="F8" s="57" t="s">
        <v>29</v>
      </c>
      <c r="G8" s="57" t="s">
        <v>25</v>
      </c>
    </row>
    <row r="9" spans="2:7">
      <c r="B9" s="62" t="s">
        <v>50</v>
      </c>
      <c r="C9" s="57" t="s">
        <v>52</v>
      </c>
      <c r="D9" s="57" t="s">
        <v>68</v>
      </c>
      <c r="E9" s="80" t="s">
        <v>62</v>
      </c>
      <c r="F9" s="57" t="s">
        <v>29</v>
      </c>
      <c r="G9" s="57" t="s">
        <v>25</v>
      </c>
    </row>
    <row r="10" spans="2:7" ht="23.1">
      <c r="B10" s="62" t="s">
        <v>53</v>
      </c>
      <c r="C10" s="57" t="s">
        <v>54</v>
      </c>
      <c r="D10" s="57" t="s">
        <v>69</v>
      </c>
      <c r="E10" s="57" t="s">
        <v>62</v>
      </c>
      <c r="F10" s="57" t="s">
        <v>29</v>
      </c>
      <c r="G10" s="57" t="s">
        <v>25</v>
      </c>
    </row>
  </sheetData>
  <mergeCells count="2">
    <mergeCell ref="B3:G3"/>
    <mergeCell ref="B6:B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21"/>
  <sheetViews>
    <sheetView topLeftCell="B1" zoomScale="50" zoomScaleNormal="50" workbookViewId="0">
      <selection activeCell="B1" sqref="B1:I9"/>
    </sheetView>
  </sheetViews>
  <sheetFormatPr defaultColWidth="11.42578125" defaultRowHeight="11.45"/>
  <cols>
    <col min="1" max="1" width="5" style="22" customWidth="1"/>
    <col min="2" max="2" width="17.5703125" style="22" customWidth="1"/>
    <col min="3" max="3" width="25" style="22" customWidth="1"/>
    <col min="4" max="4" width="15.5703125" style="23" customWidth="1"/>
    <col min="5" max="5" width="14.140625" style="22" customWidth="1"/>
    <col min="6" max="6" width="8.5703125" style="22" customWidth="1"/>
    <col min="7" max="7" width="21.5703125" style="22" customWidth="1"/>
    <col min="8" max="8" width="9.5703125" style="22" customWidth="1"/>
    <col min="9" max="9" width="12" style="22" bestFit="1" customWidth="1"/>
    <col min="10" max="12" width="10.42578125" style="22" customWidth="1"/>
    <col min="13" max="13" width="4.42578125" style="22" customWidth="1"/>
    <col min="14" max="15" width="11.42578125" style="22"/>
    <col min="16" max="16" width="25.7109375" style="22" customWidth="1"/>
    <col min="17" max="16384" width="11.42578125" style="22"/>
  </cols>
  <sheetData>
    <row r="1" spans="2:18" ht="34.5">
      <c r="B1" s="82" t="s">
        <v>70</v>
      </c>
      <c r="C1" s="82" t="s">
        <v>71</v>
      </c>
      <c r="D1" s="82" t="s">
        <v>72</v>
      </c>
      <c r="E1" s="82" t="s">
        <v>73</v>
      </c>
      <c r="F1" s="82"/>
      <c r="G1" s="82" t="s">
        <v>17</v>
      </c>
      <c r="H1" s="35" t="s">
        <v>74</v>
      </c>
      <c r="I1" s="35" t="s">
        <v>75</v>
      </c>
    </row>
    <row r="2" spans="2:18" ht="19.5" customHeight="1">
      <c r="B2" s="82"/>
      <c r="C2" s="82"/>
      <c r="D2" s="82"/>
      <c r="E2" s="35" t="s">
        <v>76</v>
      </c>
      <c r="F2" s="35" t="s">
        <v>77</v>
      </c>
      <c r="G2" s="82"/>
      <c r="H2" s="35" t="s">
        <v>78</v>
      </c>
      <c r="I2" s="35" t="s">
        <v>78</v>
      </c>
    </row>
    <row r="3" spans="2:18" ht="37.5" customHeight="1">
      <c r="B3" s="87" t="s">
        <v>79</v>
      </c>
      <c r="C3" s="9" t="s">
        <v>80</v>
      </c>
      <c r="D3" s="81" t="s">
        <v>81</v>
      </c>
      <c r="E3" s="10" t="s">
        <v>82</v>
      </c>
      <c r="F3" s="47">
        <v>1</v>
      </c>
      <c r="G3" s="39" t="s">
        <v>25</v>
      </c>
      <c r="H3" s="11"/>
      <c r="I3" s="11">
        <v>1680</v>
      </c>
      <c r="J3" s="40">
        <f t="shared" ref="J3:J8" si="0">H3/I3</f>
        <v>0</v>
      </c>
      <c r="K3" s="11">
        <v>1200</v>
      </c>
      <c r="L3" s="11">
        <v>2080</v>
      </c>
      <c r="N3" s="52"/>
      <c r="O3" s="52"/>
      <c r="P3" s="52"/>
      <c r="Q3" s="52"/>
      <c r="R3" s="52"/>
    </row>
    <row r="4" spans="2:18" ht="37.5" customHeight="1">
      <c r="B4" s="87"/>
      <c r="C4" s="9" t="s">
        <v>83</v>
      </c>
      <c r="D4" s="81" t="s">
        <v>84</v>
      </c>
      <c r="E4" s="10" t="s">
        <v>85</v>
      </c>
      <c r="F4" s="47">
        <v>1</v>
      </c>
      <c r="G4" s="39" t="s">
        <v>25</v>
      </c>
      <c r="H4" s="11"/>
      <c r="I4" s="11">
        <v>1300</v>
      </c>
      <c r="J4" s="40">
        <f t="shared" si="0"/>
        <v>0</v>
      </c>
      <c r="K4" s="11">
        <v>600</v>
      </c>
      <c r="L4" s="11">
        <v>3200</v>
      </c>
      <c r="N4" s="52"/>
      <c r="O4" s="52"/>
      <c r="P4" s="52"/>
      <c r="Q4" s="52"/>
      <c r="R4" s="52"/>
    </row>
    <row r="5" spans="2:18" ht="37.5" customHeight="1">
      <c r="B5" s="87"/>
      <c r="C5" s="9" t="s">
        <v>86</v>
      </c>
      <c r="D5" s="39" t="s">
        <v>27</v>
      </c>
      <c r="E5" s="10" t="s">
        <v>87</v>
      </c>
      <c r="F5" s="47">
        <v>1</v>
      </c>
      <c r="G5" s="39" t="s">
        <v>88</v>
      </c>
      <c r="H5" s="11">
        <v>300</v>
      </c>
      <c r="I5" s="11">
        <v>12000</v>
      </c>
      <c r="J5" s="64">
        <f t="shared" si="0"/>
        <v>2.5000000000000001E-2</v>
      </c>
      <c r="K5" s="11">
        <v>8000</v>
      </c>
      <c r="L5" s="11">
        <v>12000</v>
      </c>
      <c r="N5" s="52"/>
      <c r="O5" s="52"/>
      <c r="P5" s="52"/>
      <c r="Q5" s="52"/>
      <c r="R5" s="52"/>
    </row>
    <row r="6" spans="2:18" ht="37.5" customHeight="1">
      <c r="B6" s="87"/>
      <c r="C6" s="9" t="s">
        <v>54</v>
      </c>
      <c r="D6" s="81" t="s">
        <v>89</v>
      </c>
      <c r="E6" s="10" t="s">
        <v>90</v>
      </c>
      <c r="F6" s="47">
        <v>1</v>
      </c>
      <c r="G6" s="39" t="s">
        <v>88</v>
      </c>
      <c r="H6" s="11">
        <v>480</v>
      </c>
      <c r="I6" s="11">
        <v>2100</v>
      </c>
      <c r="J6" s="64">
        <f t="shared" si="0"/>
        <v>0.22857142857142856</v>
      </c>
      <c r="K6" s="11">
        <v>900</v>
      </c>
      <c r="L6" s="11">
        <v>4000</v>
      </c>
      <c r="N6" s="52"/>
      <c r="O6" s="52"/>
      <c r="P6" s="52"/>
      <c r="Q6" s="52"/>
      <c r="R6" s="52"/>
    </row>
    <row r="7" spans="2:18" ht="37.5" customHeight="1">
      <c r="B7" s="87"/>
      <c r="C7" s="9" t="s">
        <v>91</v>
      </c>
      <c r="D7" s="39" t="s">
        <v>92</v>
      </c>
      <c r="E7" s="10" t="s">
        <v>82</v>
      </c>
      <c r="F7" s="47">
        <v>1</v>
      </c>
      <c r="G7" s="39" t="s">
        <v>25</v>
      </c>
      <c r="H7" s="11"/>
      <c r="I7" s="11">
        <v>1640</v>
      </c>
      <c r="J7" s="40">
        <f t="shared" si="0"/>
        <v>0</v>
      </c>
      <c r="K7" s="11">
        <v>1640</v>
      </c>
      <c r="L7" s="11">
        <v>1840</v>
      </c>
      <c r="N7" s="52"/>
      <c r="O7" s="52"/>
      <c r="P7" s="52"/>
      <c r="Q7" s="52"/>
      <c r="R7" s="52"/>
    </row>
    <row r="8" spans="2:18" ht="37.5" customHeight="1">
      <c r="B8" s="87"/>
      <c r="C8" s="10" t="s">
        <v>93</v>
      </c>
      <c r="D8" s="39" t="s">
        <v>94</v>
      </c>
      <c r="E8" s="10" t="s">
        <v>90</v>
      </c>
      <c r="F8" s="47">
        <v>1</v>
      </c>
      <c r="G8" s="39" t="s">
        <v>88</v>
      </c>
      <c r="H8" s="11">
        <v>250</v>
      </c>
      <c r="I8" s="11">
        <v>7000</v>
      </c>
      <c r="J8" s="64">
        <f t="shared" si="0"/>
        <v>3.5714285714285712E-2</v>
      </c>
      <c r="K8" s="11">
        <v>6000</v>
      </c>
      <c r="L8" s="11">
        <v>8000</v>
      </c>
      <c r="N8" s="52"/>
      <c r="O8" s="52"/>
      <c r="P8" s="52"/>
      <c r="Q8" s="52"/>
      <c r="R8" s="52"/>
    </row>
    <row r="9" spans="2:18" ht="37.5" customHeight="1">
      <c r="B9" s="10" t="s">
        <v>95</v>
      </c>
      <c r="C9" s="9" t="s">
        <v>96</v>
      </c>
      <c r="D9" s="39" t="s">
        <v>97</v>
      </c>
      <c r="E9" s="10" t="s">
        <v>90</v>
      </c>
      <c r="F9" s="47">
        <v>1</v>
      </c>
      <c r="G9" s="39" t="s">
        <v>88</v>
      </c>
      <c r="H9" s="11">
        <v>222</v>
      </c>
      <c r="I9" s="11">
        <v>12500</v>
      </c>
      <c r="J9" s="58">
        <f>H9/I9</f>
        <v>1.7760000000000001E-2</v>
      </c>
      <c r="K9" s="11">
        <v>9800</v>
      </c>
      <c r="L9" s="11">
        <v>12500</v>
      </c>
      <c r="N9" s="52"/>
      <c r="O9" s="52"/>
      <c r="P9" s="52"/>
      <c r="Q9" s="52"/>
      <c r="R9" s="52"/>
    </row>
    <row r="10" spans="2:18" ht="37.5" customHeight="1">
      <c r="D10" s="22"/>
      <c r="N10" s="33"/>
      <c r="O10" s="33"/>
      <c r="P10" s="33"/>
      <c r="Q10" s="33"/>
      <c r="R10" s="33"/>
    </row>
    <row r="11" spans="2:18" ht="22.5" customHeight="1">
      <c r="D11" s="22"/>
    </row>
    <row r="12" spans="2:18" ht="22.5" customHeight="1">
      <c r="B12" s="36"/>
      <c r="C12" s="18"/>
      <c r="D12" s="17"/>
      <c r="E12" s="18"/>
      <c r="F12" s="19"/>
      <c r="G12" s="18"/>
      <c r="H12" s="20"/>
      <c r="I12" s="20"/>
      <c r="J12" s="41"/>
      <c r="K12" s="37"/>
      <c r="L12" s="37"/>
    </row>
    <row r="13" spans="2:18" ht="29.25" customHeight="1">
      <c r="C13" s="16"/>
      <c r="D13" s="17"/>
      <c r="E13" s="18"/>
      <c r="F13" s="19"/>
      <c r="G13" s="18"/>
      <c r="H13" s="20"/>
      <c r="I13" s="20"/>
    </row>
    <row r="14" spans="2:18" ht="26.1">
      <c r="B14" s="15" t="s">
        <v>71</v>
      </c>
      <c r="C14" s="15" t="s">
        <v>70</v>
      </c>
      <c r="D14" s="15" t="s">
        <v>98</v>
      </c>
      <c r="E14" s="15" t="s">
        <v>99</v>
      </c>
    </row>
    <row r="15" spans="2:18" ht="30.95" customHeight="1">
      <c r="B15" s="5" t="s">
        <v>100</v>
      </c>
      <c r="C15" s="51" t="s">
        <v>79</v>
      </c>
      <c r="D15" s="5">
        <v>121659</v>
      </c>
      <c r="E15" s="5" t="s">
        <v>101</v>
      </c>
    </row>
    <row r="16" spans="2:18" ht="28.5" customHeight="1">
      <c r="B16" s="5" t="s">
        <v>102</v>
      </c>
      <c r="C16" s="51" t="s">
        <v>79</v>
      </c>
      <c r="D16" s="5">
        <v>121659</v>
      </c>
      <c r="E16" s="5" t="s">
        <v>103</v>
      </c>
    </row>
    <row r="17" spans="2:5" ht="24.95">
      <c r="B17" s="5" t="s">
        <v>104</v>
      </c>
      <c r="C17" s="51" t="s">
        <v>79</v>
      </c>
      <c r="D17" s="5">
        <v>121659</v>
      </c>
      <c r="E17" s="5" t="s">
        <v>105</v>
      </c>
    </row>
    <row r="18" spans="2:5" ht="29.25" customHeight="1">
      <c r="B18" s="5" t="s">
        <v>106</v>
      </c>
      <c r="C18" s="51" t="s">
        <v>79</v>
      </c>
      <c r="D18" s="5">
        <v>121659</v>
      </c>
      <c r="E18" s="5" t="s">
        <v>105</v>
      </c>
    </row>
    <row r="19" spans="2:5" ht="24" customHeight="1">
      <c r="B19" s="5" t="s">
        <v>107</v>
      </c>
      <c r="C19" s="51" t="s">
        <v>108</v>
      </c>
      <c r="D19" s="5">
        <v>121709</v>
      </c>
      <c r="E19" s="5" t="s">
        <v>109</v>
      </c>
    </row>
    <row r="20" spans="2:5" ht="12.6">
      <c r="B20" s="5" t="s">
        <v>110</v>
      </c>
      <c r="C20" s="51" t="s">
        <v>108</v>
      </c>
      <c r="D20" s="5">
        <v>121709</v>
      </c>
      <c r="E20" s="5" t="s">
        <v>109</v>
      </c>
    </row>
    <row r="21" spans="2:5" ht="24.95">
      <c r="B21" s="5" t="s">
        <v>111</v>
      </c>
      <c r="C21" s="63" t="s">
        <v>95</v>
      </c>
      <c r="D21" s="5">
        <v>121635</v>
      </c>
      <c r="E21" s="5" t="s">
        <v>103</v>
      </c>
    </row>
  </sheetData>
  <autoFilter ref="B14:D21" xr:uid="{00000000-0009-0000-0000-000004000000}"/>
  <mergeCells count="6">
    <mergeCell ref="G1:G2"/>
    <mergeCell ref="B3:B8"/>
    <mergeCell ref="B1:B2"/>
    <mergeCell ref="C1:C2"/>
    <mergeCell ref="D1:D2"/>
    <mergeCell ref="E1:F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1"/>
  <sheetViews>
    <sheetView topLeftCell="A2" zoomScale="70" zoomScaleNormal="70" workbookViewId="0">
      <selection activeCell="B3" sqref="B3:G11"/>
    </sheetView>
  </sheetViews>
  <sheetFormatPr defaultColWidth="11.42578125" defaultRowHeight="14.45"/>
  <cols>
    <col min="1" max="1" width="8.85546875" style="21" customWidth="1"/>
    <col min="2" max="2" width="14.42578125" style="21" customWidth="1"/>
    <col min="3" max="3" width="21.85546875" style="21" customWidth="1"/>
    <col min="4" max="4" width="18.5703125" style="21" customWidth="1"/>
    <col min="5" max="5" width="14.140625" style="21" customWidth="1"/>
    <col min="6" max="6" width="15" style="21" customWidth="1"/>
    <col min="7" max="7" width="11.7109375" style="21" customWidth="1"/>
    <col min="8" max="8" width="4.42578125" style="21" customWidth="1"/>
    <col min="9" max="9" width="21.28515625" style="21" customWidth="1"/>
    <col min="10" max="10" width="11.42578125" style="21"/>
    <col min="11" max="11" width="14.7109375" style="21" customWidth="1"/>
    <col min="12" max="12" width="11.42578125" style="21"/>
    <col min="13" max="13" width="8.5703125" style="21" customWidth="1"/>
    <col min="14" max="16384" width="11.42578125" style="21"/>
  </cols>
  <sheetData>
    <row r="2" spans="2:19">
      <c r="C2" s="24" t="s">
        <v>112</v>
      </c>
      <c r="E2" s="24"/>
      <c r="F2" s="24"/>
      <c r="G2" s="24"/>
    </row>
    <row r="3" spans="2:19" ht="28.5" customHeight="1">
      <c r="B3" s="90" t="s">
        <v>70</v>
      </c>
      <c r="C3" s="90" t="s">
        <v>113</v>
      </c>
      <c r="D3" s="90" t="s">
        <v>72</v>
      </c>
      <c r="E3" s="90" t="s">
        <v>114</v>
      </c>
      <c r="F3" s="90" t="s">
        <v>115</v>
      </c>
      <c r="G3" s="90" t="s">
        <v>116</v>
      </c>
      <c r="I3" s="88" t="s">
        <v>113</v>
      </c>
      <c r="J3" s="88" t="s">
        <v>114</v>
      </c>
      <c r="K3" s="88" t="s">
        <v>115</v>
      </c>
      <c r="L3" s="88" t="s">
        <v>116</v>
      </c>
      <c r="M3" s="88" t="s">
        <v>117</v>
      </c>
    </row>
    <row r="4" spans="2:19" ht="15.75" customHeight="1">
      <c r="B4" s="90"/>
      <c r="C4" s="90"/>
      <c r="D4" s="90"/>
      <c r="E4" s="90"/>
      <c r="F4" s="90"/>
      <c r="G4" s="90"/>
      <c r="I4" s="89"/>
      <c r="J4" s="89"/>
      <c r="K4" s="89"/>
      <c r="L4" s="89"/>
      <c r="M4" s="89"/>
      <c r="O4" s="91"/>
      <c r="P4" s="91"/>
      <c r="Q4" s="91"/>
      <c r="R4" s="91"/>
      <c r="S4" s="91"/>
    </row>
    <row r="5" spans="2:19" ht="29.25" customHeight="1">
      <c r="B5" s="87" t="s">
        <v>79</v>
      </c>
      <c r="C5" s="9" t="s">
        <v>80</v>
      </c>
      <c r="D5" s="81" t="s">
        <v>118</v>
      </c>
      <c r="E5" s="11">
        <v>1200</v>
      </c>
      <c r="F5" s="11">
        <v>2080</v>
      </c>
      <c r="G5" s="11">
        <v>1680</v>
      </c>
      <c r="H5" s="22"/>
      <c r="I5" s="9" t="s">
        <v>80</v>
      </c>
      <c r="J5" s="11">
        <v>1200</v>
      </c>
      <c r="K5" s="11">
        <v>2080</v>
      </c>
      <c r="L5" s="11">
        <v>1680</v>
      </c>
      <c r="M5" s="66">
        <f>K5/J5*100-100</f>
        <v>73.333333333333343</v>
      </c>
      <c r="O5" s="91"/>
      <c r="P5" s="91"/>
      <c r="Q5" s="91"/>
      <c r="R5" s="91"/>
      <c r="S5" s="91"/>
    </row>
    <row r="6" spans="2:19" ht="35.25" customHeight="1">
      <c r="B6" s="87"/>
      <c r="C6" s="9" t="s">
        <v>83</v>
      </c>
      <c r="D6" s="81" t="s">
        <v>119</v>
      </c>
      <c r="E6" s="11">
        <v>600</v>
      </c>
      <c r="F6" s="11">
        <v>3200</v>
      </c>
      <c r="G6" s="11">
        <v>1300</v>
      </c>
      <c r="H6" s="22"/>
      <c r="I6" s="9" t="s">
        <v>83</v>
      </c>
      <c r="J6" s="11">
        <v>600</v>
      </c>
      <c r="K6" s="11">
        <v>3200</v>
      </c>
      <c r="L6" s="11">
        <v>1300</v>
      </c>
      <c r="M6" s="66">
        <f t="shared" ref="M6:M11" si="0">K6/J6*100-100</f>
        <v>433.33333333333326</v>
      </c>
      <c r="O6" s="91"/>
      <c r="P6" s="91"/>
      <c r="Q6" s="91"/>
      <c r="R6" s="91"/>
      <c r="S6" s="91"/>
    </row>
    <row r="7" spans="2:19" ht="18" customHeight="1">
      <c r="B7" s="87"/>
      <c r="C7" s="9" t="s">
        <v>86</v>
      </c>
      <c r="D7" s="39" t="s">
        <v>27</v>
      </c>
      <c r="E7" s="11">
        <v>8000</v>
      </c>
      <c r="F7" s="11">
        <v>12000</v>
      </c>
      <c r="G7" s="11">
        <v>12000</v>
      </c>
      <c r="H7" s="22"/>
      <c r="I7" s="9" t="s">
        <v>86</v>
      </c>
      <c r="J7" s="11">
        <v>8000</v>
      </c>
      <c r="K7" s="11">
        <v>12000</v>
      </c>
      <c r="L7" s="11">
        <v>12000</v>
      </c>
      <c r="M7" s="34">
        <f>K7/J7*100-100</f>
        <v>50</v>
      </c>
      <c r="O7" s="91"/>
      <c r="P7" s="91"/>
      <c r="Q7" s="91"/>
      <c r="R7" s="91"/>
      <c r="S7" s="91"/>
    </row>
    <row r="8" spans="2:19" ht="14.25" customHeight="1">
      <c r="B8" s="87"/>
      <c r="C8" s="9" t="s">
        <v>54</v>
      </c>
      <c r="D8" s="81" t="s">
        <v>119</v>
      </c>
      <c r="E8" s="11">
        <v>900</v>
      </c>
      <c r="F8" s="11">
        <v>4000</v>
      </c>
      <c r="G8" s="11">
        <v>2100</v>
      </c>
      <c r="H8" s="22"/>
      <c r="I8" s="9" t="s">
        <v>54</v>
      </c>
      <c r="J8" s="11">
        <v>900</v>
      </c>
      <c r="K8" s="11">
        <v>4000</v>
      </c>
      <c r="L8" s="11">
        <v>2100</v>
      </c>
      <c r="M8" s="66">
        <f t="shared" si="0"/>
        <v>344.44444444444446</v>
      </c>
      <c r="O8" s="91"/>
      <c r="P8" s="91"/>
      <c r="Q8" s="91"/>
      <c r="R8" s="91"/>
      <c r="S8" s="91"/>
    </row>
    <row r="9" spans="2:19" ht="28.5" customHeight="1">
      <c r="B9" s="87"/>
      <c r="C9" s="9" t="s">
        <v>91</v>
      </c>
      <c r="D9" s="39" t="s">
        <v>92</v>
      </c>
      <c r="E9" s="11">
        <v>1640</v>
      </c>
      <c r="F9" s="11">
        <v>1840</v>
      </c>
      <c r="G9" s="11">
        <v>1640</v>
      </c>
      <c r="H9" s="22"/>
      <c r="I9" s="9" t="s">
        <v>91</v>
      </c>
      <c r="J9" s="11">
        <v>1640</v>
      </c>
      <c r="K9" s="11">
        <v>1840</v>
      </c>
      <c r="L9" s="11">
        <v>1640</v>
      </c>
      <c r="M9" s="65">
        <f t="shared" si="0"/>
        <v>12.195121951219519</v>
      </c>
      <c r="O9" s="91"/>
      <c r="P9" s="91"/>
      <c r="Q9" s="91"/>
      <c r="R9" s="91"/>
      <c r="S9" s="91"/>
    </row>
    <row r="10" spans="2:19">
      <c r="B10" s="87"/>
      <c r="C10" s="10" t="s">
        <v>93</v>
      </c>
      <c r="D10" s="39" t="s">
        <v>94</v>
      </c>
      <c r="E10" s="11">
        <v>6000</v>
      </c>
      <c r="F10" s="11">
        <v>8000</v>
      </c>
      <c r="G10" s="11">
        <v>7000</v>
      </c>
      <c r="H10" s="22"/>
      <c r="I10" s="10" t="s">
        <v>93</v>
      </c>
      <c r="J10" s="11">
        <v>6000</v>
      </c>
      <c r="K10" s="11">
        <v>8000</v>
      </c>
      <c r="L10" s="11">
        <v>7000</v>
      </c>
      <c r="M10" s="34">
        <f t="shared" si="0"/>
        <v>33.333333333333314</v>
      </c>
    </row>
    <row r="11" spans="2:19">
      <c r="B11" s="10" t="s">
        <v>95</v>
      </c>
      <c r="C11" s="9" t="s">
        <v>96</v>
      </c>
      <c r="D11" s="39" t="s">
        <v>97</v>
      </c>
      <c r="E11" s="11">
        <v>9800</v>
      </c>
      <c r="F11" s="11">
        <v>12500</v>
      </c>
      <c r="G11" s="11">
        <v>12500</v>
      </c>
      <c r="H11" s="22"/>
      <c r="I11" s="9" t="s">
        <v>96</v>
      </c>
      <c r="J11" s="11">
        <v>9800</v>
      </c>
      <c r="K11" s="11">
        <v>12500</v>
      </c>
      <c r="L11" s="11">
        <v>12500</v>
      </c>
      <c r="M11" s="34">
        <f t="shared" si="0"/>
        <v>27.551020408163268</v>
      </c>
    </row>
  </sheetData>
  <mergeCells count="13">
    <mergeCell ref="L3:L4"/>
    <mergeCell ref="M3:M4"/>
    <mergeCell ref="O4:S9"/>
    <mergeCell ref="J3:J4"/>
    <mergeCell ref="K3:K4"/>
    <mergeCell ref="B5:B10"/>
    <mergeCell ref="I3:I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26"/>
  <sheetViews>
    <sheetView zoomScale="60" zoomScaleNormal="60" workbookViewId="0">
      <selection activeCell="O9" sqref="O9"/>
    </sheetView>
  </sheetViews>
  <sheetFormatPr defaultColWidth="11.42578125" defaultRowHeight="17.25" customHeight="1"/>
  <cols>
    <col min="1" max="1" width="24.42578125" style="21" customWidth="1"/>
    <col min="2" max="2" width="12" style="21" bestFit="1" customWidth="1"/>
    <col min="3" max="3" width="10.5703125" style="21" customWidth="1"/>
    <col min="4" max="6" width="12" style="21" bestFit="1" customWidth="1"/>
    <col min="7" max="8" width="11.42578125" style="21"/>
    <col min="9" max="9" width="14" style="21" customWidth="1"/>
    <col min="10" max="10" width="15.85546875" style="21" customWidth="1"/>
    <col min="11" max="12" width="11.42578125" style="21"/>
    <col min="13" max="13" width="16.140625" style="2" customWidth="1"/>
    <col min="14" max="16384" width="11.42578125" style="21"/>
  </cols>
  <sheetData>
    <row r="2" spans="1:14" ht="17.25" customHeight="1">
      <c r="A2" s="1" t="s">
        <v>120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121</v>
      </c>
      <c r="H2" s="1" t="s">
        <v>122</v>
      </c>
      <c r="J2" s="5"/>
    </row>
    <row r="3" spans="1:14" ht="21" customHeight="1">
      <c r="A3" s="13" t="s">
        <v>80</v>
      </c>
      <c r="B3" s="55">
        <v>2479.543269724018</v>
      </c>
      <c r="C3" s="55">
        <v>3124.94768482988</v>
      </c>
      <c r="D3" s="55">
        <v>2522.600631768953</v>
      </c>
      <c r="E3" s="55">
        <v>3307.9250460662879</v>
      </c>
      <c r="F3" s="55">
        <v>4006.8577070990541</v>
      </c>
      <c r="G3" s="55">
        <f t="shared" ref="G3:G9" si="0">AVERAGE(B3:F3)</f>
        <v>3088.3748678976385</v>
      </c>
      <c r="H3" s="55">
        <f>AVERAGE(B3:G3)</f>
        <v>3088.3748678976385</v>
      </c>
      <c r="J3" s="13" t="s">
        <v>80</v>
      </c>
      <c r="K3" s="55">
        <v>3088.3748678976385</v>
      </c>
      <c r="M3" s="25" t="s">
        <v>123</v>
      </c>
      <c r="N3" s="55">
        <v>8712.3174061785066</v>
      </c>
    </row>
    <row r="4" spans="1:14" ht="21" customHeight="1">
      <c r="A4" s="25" t="s">
        <v>83</v>
      </c>
      <c r="B4" s="55">
        <v>2014.1823356015141</v>
      </c>
      <c r="C4" s="55">
        <v>2215.8670978334148</v>
      </c>
      <c r="D4" s="55">
        <v>2466.5034102252498</v>
      </c>
      <c r="E4" s="55">
        <v>4362.2761482052456</v>
      </c>
      <c r="F4" s="55">
        <v>3958.8896762663871</v>
      </c>
      <c r="G4" s="55">
        <f t="shared" si="0"/>
        <v>3003.5437336263617</v>
      </c>
      <c r="H4" s="55">
        <f t="shared" ref="H4:H9" si="1">AVERAGE(B4:G4)</f>
        <v>3003.5437336263617</v>
      </c>
      <c r="J4" s="25" t="s">
        <v>83</v>
      </c>
      <c r="K4" s="55">
        <v>1703.7038672442955</v>
      </c>
      <c r="M4" s="6" t="s">
        <v>124</v>
      </c>
      <c r="N4" s="55">
        <v>6276.6</v>
      </c>
    </row>
    <row r="5" spans="1:14" ht="21" customHeight="1">
      <c r="A5" s="25" t="s">
        <v>54</v>
      </c>
      <c r="B5" s="55">
        <v>1666.023681889013</v>
      </c>
      <c r="C5" s="55">
        <v>996.60433395166626</v>
      </c>
      <c r="D5" s="55">
        <v>1020.597702177171</v>
      </c>
      <c r="E5" s="55">
        <v>3033.6177686735359</v>
      </c>
      <c r="F5" s="55">
        <v>1801.675849530091</v>
      </c>
      <c r="G5" s="55">
        <f t="shared" si="0"/>
        <v>1703.7038672442955</v>
      </c>
      <c r="H5" s="55">
        <f t="shared" si="1"/>
        <v>1703.7038672442957</v>
      </c>
      <c r="I5" s="9"/>
      <c r="J5" s="25" t="s">
        <v>54</v>
      </c>
      <c r="K5" s="55">
        <v>3003.5437336263617</v>
      </c>
      <c r="M5" s="6" t="s">
        <v>125</v>
      </c>
      <c r="N5" s="55">
        <v>7303</v>
      </c>
    </row>
    <row r="6" spans="1:14" ht="21" customHeight="1">
      <c r="A6" s="13" t="s">
        <v>91</v>
      </c>
      <c r="B6" s="55">
        <v>2479.543269724018</v>
      </c>
      <c r="C6" s="55">
        <v>3124.94768482988</v>
      </c>
      <c r="D6" s="55">
        <v>2522.600631768953</v>
      </c>
      <c r="E6" s="55">
        <v>3307.9250460662879</v>
      </c>
      <c r="F6" s="55">
        <v>4006.8577070990541</v>
      </c>
      <c r="G6" s="55">
        <f t="shared" si="0"/>
        <v>3088.3748678976385</v>
      </c>
      <c r="H6" s="55">
        <f t="shared" si="1"/>
        <v>3088.3748678976385</v>
      </c>
      <c r="I6" s="9"/>
      <c r="J6" s="13" t="s">
        <v>91</v>
      </c>
      <c r="K6" s="55">
        <v>3088.3748678976385</v>
      </c>
      <c r="M6" s="53"/>
      <c r="N6" s="26"/>
    </row>
    <row r="7" spans="1:14" ht="32.1" customHeight="1">
      <c r="A7" s="25" t="s">
        <v>123</v>
      </c>
      <c r="B7" s="55">
        <v>6939.3810955243835</v>
      </c>
      <c r="C7" s="55">
        <v>8317.5892674180341</v>
      </c>
      <c r="D7" s="55">
        <v>8839.5368684653058</v>
      </c>
      <c r="E7" s="55">
        <v>9211.6700280112036</v>
      </c>
      <c r="F7" s="55">
        <v>10253.4097714736</v>
      </c>
      <c r="G7" s="55">
        <f t="shared" si="0"/>
        <v>8712.3174061785066</v>
      </c>
      <c r="H7" s="55">
        <f t="shared" si="1"/>
        <v>8712.3174061785048</v>
      </c>
      <c r="I7" s="10"/>
      <c r="J7" s="5"/>
      <c r="M7" s="39"/>
      <c r="N7" s="43"/>
    </row>
    <row r="8" spans="1:14" ht="32.1" customHeight="1">
      <c r="A8" s="6" t="s">
        <v>124</v>
      </c>
      <c r="B8" s="55">
        <v>4384</v>
      </c>
      <c r="C8" s="55">
        <v>4667</v>
      </c>
      <c r="D8" s="55">
        <v>6470</v>
      </c>
      <c r="E8" s="55">
        <v>8027</v>
      </c>
      <c r="F8" s="55">
        <v>7835</v>
      </c>
      <c r="G8" s="55">
        <f t="shared" si="0"/>
        <v>6276.6</v>
      </c>
      <c r="H8" s="55">
        <f t="shared" si="1"/>
        <v>6276.5999999999995</v>
      </c>
      <c r="I8" s="9"/>
      <c r="J8" s="5"/>
      <c r="M8" s="22"/>
      <c r="N8" s="43"/>
    </row>
    <row r="9" spans="1:14" ht="17.25" customHeight="1">
      <c r="A9" s="6" t="s">
        <v>125</v>
      </c>
      <c r="B9" s="55">
        <v>5174</v>
      </c>
      <c r="C9" s="55">
        <v>5481</v>
      </c>
      <c r="D9" s="55">
        <v>7564</v>
      </c>
      <c r="E9" s="55">
        <v>8609</v>
      </c>
      <c r="F9" s="55">
        <v>9687</v>
      </c>
      <c r="G9" s="55">
        <f t="shared" si="0"/>
        <v>7303</v>
      </c>
      <c r="H9" s="55">
        <f t="shared" si="1"/>
        <v>7303</v>
      </c>
      <c r="I9" s="18"/>
      <c r="J9" s="5"/>
      <c r="N9" s="26"/>
    </row>
    <row r="10" spans="1:14" ht="17.25" customHeight="1">
      <c r="A10" s="22"/>
      <c r="B10" s="38"/>
      <c r="C10" s="38"/>
      <c r="D10" s="38"/>
      <c r="E10" s="38"/>
      <c r="F10" s="38"/>
      <c r="G10" s="31"/>
      <c r="H10" s="31"/>
      <c r="I10" s="18"/>
    </row>
    <row r="11" spans="1:14" ht="24.75" customHeight="1">
      <c r="A11" s="4" t="s">
        <v>126</v>
      </c>
      <c r="E11"/>
    </row>
    <row r="12" spans="1:14" ht="17.25" customHeight="1">
      <c r="A12" s="27" t="s">
        <v>127</v>
      </c>
    </row>
    <row r="13" spans="1:14" ht="17.25" customHeight="1">
      <c r="A13" s="13" t="s">
        <v>128</v>
      </c>
    </row>
    <row r="14" spans="1:14" ht="17.25" customHeight="1">
      <c r="A14" s="25" t="s">
        <v>129</v>
      </c>
    </row>
    <row r="15" spans="1:14" ht="17.25" customHeight="1">
      <c r="A15" s="92" t="s">
        <v>130</v>
      </c>
    </row>
    <row r="16" spans="1:14" ht="17.25" customHeight="1">
      <c r="A16" s="92"/>
    </row>
    <row r="17" spans="1:4" ht="17.25" customHeight="1">
      <c r="A17" s="22"/>
    </row>
    <row r="19" spans="1:4" ht="17.25" customHeight="1">
      <c r="A19" s="1" t="s">
        <v>120</v>
      </c>
      <c r="B19" s="1" t="s">
        <v>121</v>
      </c>
      <c r="D19" s="22"/>
    </row>
    <row r="20" spans="1:4" ht="17.25" customHeight="1">
      <c r="A20" s="25" t="s">
        <v>83</v>
      </c>
      <c r="B20" s="55">
        <v>1703.7038672442955</v>
      </c>
      <c r="D20" s="22"/>
    </row>
    <row r="21" spans="1:4" ht="17.25" customHeight="1">
      <c r="A21" s="25" t="s">
        <v>54</v>
      </c>
      <c r="B21" s="55">
        <v>3003.5437336263617</v>
      </c>
      <c r="D21" s="22"/>
    </row>
    <row r="22" spans="1:4" ht="17.25" customHeight="1">
      <c r="A22" s="13" t="s">
        <v>80</v>
      </c>
      <c r="B22" s="55">
        <v>3088.3748678976385</v>
      </c>
      <c r="D22" s="22"/>
    </row>
    <row r="23" spans="1:4" ht="17.25" customHeight="1">
      <c r="A23" s="13" t="s">
        <v>91</v>
      </c>
      <c r="B23" s="55">
        <v>3088.3748678976385</v>
      </c>
      <c r="D23" s="22"/>
    </row>
    <row r="24" spans="1:4" ht="17.25" customHeight="1">
      <c r="A24" s="25" t="s">
        <v>123</v>
      </c>
      <c r="B24" s="55">
        <v>8712.3174061785066</v>
      </c>
      <c r="D24" s="54"/>
    </row>
    <row r="25" spans="1:4" ht="17.25" customHeight="1">
      <c r="A25" s="6" t="s">
        <v>125</v>
      </c>
      <c r="B25" s="55">
        <v>7303</v>
      </c>
      <c r="D25" s="54"/>
    </row>
    <row r="26" spans="1:4" ht="17.25" customHeight="1">
      <c r="A26" s="6" t="s">
        <v>124</v>
      </c>
      <c r="B26" s="55">
        <v>6276.6</v>
      </c>
      <c r="D26" s="22"/>
    </row>
  </sheetData>
  <mergeCells count="1">
    <mergeCell ref="A15:A1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4"/>
  <sheetViews>
    <sheetView tabSelected="1" topLeftCell="A8" zoomScale="80" zoomScaleNormal="80" workbookViewId="0">
      <selection activeCell="D13" sqref="D13"/>
    </sheetView>
  </sheetViews>
  <sheetFormatPr defaultColWidth="11.42578125" defaultRowHeight="14.45"/>
  <cols>
    <col min="1" max="1" width="6.42578125" style="21" customWidth="1"/>
    <col min="2" max="2" width="25" style="21" customWidth="1"/>
    <col min="3" max="8" width="11.42578125" style="21" customWidth="1"/>
    <col min="9" max="16384" width="11.42578125" style="21"/>
  </cols>
  <sheetData>
    <row r="2" spans="2:9" ht="15" customHeight="1">
      <c r="B2" s="1" t="s">
        <v>120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121</v>
      </c>
      <c r="I2" s="29"/>
    </row>
    <row r="3" spans="2:9">
      <c r="B3" s="13" t="s">
        <v>80</v>
      </c>
      <c r="C3" s="55">
        <v>2479.543269724018</v>
      </c>
      <c r="D3" s="55">
        <v>3124.94768482988</v>
      </c>
      <c r="E3" s="55">
        <v>2522.600631768953</v>
      </c>
      <c r="F3" s="55">
        <v>3307.9250460662879</v>
      </c>
      <c r="G3" s="55">
        <v>4006.8577070990541</v>
      </c>
      <c r="H3" s="55">
        <f t="shared" ref="H3:H9" si="0">AVERAGE(C3:G3)</f>
        <v>3088.3748678976385</v>
      </c>
      <c r="I3" s="12">
        <f>AVERAGE(C3:H3)</f>
        <v>3088.3748678976385</v>
      </c>
    </row>
    <row r="4" spans="2:9">
      <c r="B4" s="25" t="s">
        <v>83</v>
      </c>
      <c r="C4" s="55">
        <v>2014.1823356015141</v>
      </c>
      <c r="D4" s="55">
        <v>2215.8670978334148</v>
      </c>
      <c r="E4" s="55">
        <v>2466.5034102252498</v>
      </c>
      <c r="F4" s="55">
        <v>4362.2761482052456</v>
      </c>
      <c r="G4" s="55">
        <v>3958.8896762663871</v>
      </c>
      <c r="H4" s="55">
        <f t="shared" si="0"/>
        <v>3003.5437336263617</v>
      </c>
      <c r="I4" s="12">
        <f t="shared" ref="I4:I9" si="1">AVERAGE(C4:H4)</f>
        <v>3003.5437336263617</v>
      </c>
    </row>
    <row r="5" spans="2:9">
      <c r="B5" s="25" t="s">
        <v>54</v>
      </c>
      <c r="C5" s="55">
        <v>1666.023681889013</v>
      </c>
      <c r="D5" s="55">
        <v>996.60433395166626</v>
      </c>
      <c r="E5" s="55">
        <v>1020.597702177171</v>
      </c>
      <c r="F5" s="55">
        <v>3033.6177686735359</v>
      </c>
      <c r="G5" s="55">
        <v>1801.675849530091</v>
      </c>
      <c r="H5" s="55">
        <f t="shared" si="0"/>
        <v>1703.7038672442955</v>
      </c>
      <c r="I5" s="12">
        <f t="shared" si="1"/>
        <v>1703.7038672442957</v>
      </c>
    </row>
    <row r="6" spans="2:9">
      <c r="B6" s="13" t="s">
        <v>91</v>
      </c>
      <c r="C6" s="55">
        <v>2479.543269724018</v>
      </c>
      <c r="D6" s="55">
        <v>3124.94768482988</v>
      </c>
      <c r="E6" s="55">
        <v>2522.600631768953</v>
      </c>
      <c r="F6" s="55">
        <v>3307.9250460662879</v>
      </c>
      <c r="G6" s="55">
        <v>4006.8577070990541</v>
      </c>
      <c r="H6" s="55">
        <f t="shared" si="0"/>
        <v>3088.3748678976385</v>
      </c>
      <c r="I6" s="12">
        <f t="shared" si="1"/>
        <v>3088.3748678976385</v>
      </c>
    </row>
    <row r="7" spans="2:9">
      <c r="B7" s="25" t="s">
        <v>123</v>
      </c>
      <c r="C7" s="55">
        <v>6939.3810955243835</v>
      </c>
      <c r="D7" s="55">
        <v>8317.5892674180341</v>
      </c>
      <c r="E7" s="55">
        <v>8839.5368684653058</v>
      </c>
      <c r="F7" s="55">
        <v>9211.6700280112036</v>
      </c>
      <c r="G7" s="55">
        <v>10253.4097714736</v>
      </c>
      <c r="H7" s="55">
        <f t="shared" si="0"/>
        <v>8712.3174061785066</v>
      </c>
      <c r="I7" s="12">
        <f t="shared" si="1"/>
        <v>8712.3174061785048</v>
      </c>
    </row>
    <row r="8" spans="2:9">
      <c r="B8" s="6" t="s">
        <v>131</v>
      </c>
      <c r="C8" s="55">
        <v>4384</v>
      </c>
      <c r="D8" s="55">
        <v>4667</v>
      </c>
      <c r="E8" s="55">
        <v>6470</v>
      </c>
      <c r="F8" s="55">
        <v>8027</v>
      </c>
      <c r="G8" s="55">
        <v>7835</v>
      </c>
      <c r="H8" s="55">
        <f t="shared" si="0"/>
        <v>6276.6</v>
      </c>
      <c r="I8" s="12">
        <f t="shared" si="1"/>
        <v>6276.5999999999995</v>
      </c>
    </row>
    <row r="9" spans="2:9">
      <c r="B9" s="6" t="s">
        <v>96</v>
      </c>
      <c r="C9" s="55">
        <v>5174</v>
      </c>
      <c r="D9" s="55">
        <v>5481</v>
      </c>
      <c r="E9" s="55">
        <v>7564</v>
      </c>
      <c r="F9" s="55">
        <v>8609</v>
      </c>
      <c r="G9" s="55">
        <v>9687</v>
      </c>
      <c r="H9" s="55">
        <f t="shared" si="0"/>
        <v>7303</v>
      </c>
      <c r="I9" s="12">
        <f t="shared" si="1"/>
        <v>7303</v>
      </c>
    </row>
    <row r="10" spans="2:9">
      <c r="B10" s="22"/>
      <c r="C10" s="31"/>
      <c r="D10" s="31"/>
      <c r="E10" s="31"/>
      <c r="F10" s="31"/>
      <c r="G10" s="31"/>
      <c r="H10" s="31"/>
      <c r="I10" s="31"/>
    </row>
    <row r="11" spans="2:9" ht="15" thickBot="1">
      <c r="B11" s="30"/>
      <c r="C11" s="30"/>
      <c r="D11" s="31"/>
      <c r="E11" s="31"/>
      <c r="F11" s="31"/>
      <c r="G11" s="31"/>
      <c r="H11" s="30"/>
      <c r="I11" s="29"/>
    </row>
    <row r="12" spans="2:9">
      <c r="B12" s="7" t="s">
        <v>132</v>
      </c>
      <c r="C12" s="30"/>
      <c r="D12" s="31"/>
      <c r="E12" s="31"/>
      <c r="F12" s="31"/>
      <c r="G12" s="31"/>
      <c r="H12" s="30"/>
      <c r="I12" s="29"/>
    </row>
    <row r="13" spans="2:9">
      <c r="B13" s="3" t="s">
        <v>133</v>
      </c>
      <c r="C13" s="30"/>
      <c r="D13" s="31"/>
      <c r="E13" s="31"/>
      <c r="F13" s="31"/>
      <c r="G13" s="31"/>
      <c r="H13" s="30"/>
      <c r="I13" s="29"/>
    </row>
    <row r="14" spans="2:9">
      <c r="B14" s="27" t="s">
        <v>127</v>
      </c>
      <c r="C14" s="30"/>
      <c r="D14" s="31"/>
      <c r="E14" s="31"/>
      <c r="F14" s="31"/>
      <c r="G14" s="31"/>
      <c r="H14" s="30"/>
      <c r="I14" s="29"/>
    </row>
    <row r="15" spans="2:9" ht="36.6" customHeight="1" thickBot="1">
      <c r="B15" s="32" t="s">
        <v>134</v>
      </c>
      <c r="C15" s="30"/>
      <c r="D15" s="31"/>
      <c r="E15" s="31"/>
      <c r="F15" s="31"/>
      <c r="G15" s="31"/>
      <c r="H15" s="30"/>
      <c r="I15" s="29"/>
    </row>
    <row r="16" spans="2:9">
      <c r="B16" s="30"/>
      <c r="C16" s="30"/>
      <c r="D16" s="31"/>
      <c r="E16" s="31"/>
      <c r="F16" s="31"/>
      <c r="G16" s="31"/>
      <c r="H16" s="30"/>
      <c r="I16" s="29"/>
    </row>
    <row r="17" spans="2:9">
      <c r="B17" s="30"/>
      <c r="C17" s="30"/>
      <c r="D17" s="31"/>
      <c r="E17" s="31"/>
      <c r="F17" s="31"/>
      <c r="G17" s="31"/>
      <c r="H17" s="30"/>
      <c r="I17" s="29"/>
    </row>
    <row r="18" spans="2:9">
      <c r="B18" s="1" t="s">
        <v>120</v>
      </c>
      <c r="C18" s="1">
        <v>2020</v>
      </c>
      <c r="D18" s="1">
        <v>2021</v>
      </c>
      <c r="E18" s="1">
        <v>2022</v>
      </c>
      <c r="F18" s="1">
        <v>2023</v>
      </c>
      <c r="G18" s="22"/>
      <c r="H18" s="22"/>
    </row>
    <row r="19" spans="2:9" ht="15" customHeight="1">
      <c r="B19" s="42" t="s">
        <v>80</v>
      </c>
      <c r="C19" s="8">
        <f t="shared" ref="C19:F25" si="2">D3/C3*100-100</f>
        <v>26.029165249360545</v>
      </c>
      <c r="D19" s="8">
        <f t="shared" si="2"/>
        <v>-19.275428385090493</v>
      </c>
      <c r="E19" s="8">
        <f t="shared" si="2"/>
        <v>31.13153958685217</v>
      </c>
      <c r="F19" s="8">
        <f t="shared" si="2"/>
        <v>21.129035612941777</v>
      </c>
      <c r="G19" s="45">
        <f t="array" ref="G19">+AVERAGE(ABS(C19:F19))</f>
        <v>24.391292208561246</v>
      </c>
      <c r="H19" s="22"/>
    </row>
    <row r="20" spans="2:9">
      <c r="B20" s="28" t="s">
        <v>83</v>
      </c>
      <c r="C20" s="8">
        <f t="shared" si="2"/>
        <v>10.013232599007466</v>
      </c>
      <c r="D20" s="8">
        <f t="shared" si="2"/>
        <v>11.310981269449655</v>
      </c>
      <c r="E20" s="8">
        <f t="shared" si="2"/>
        <v>76.860738571079736</v>
      </c>
      <c r="F20" s="8">
        <f t="shared" si="2"/>
        <v>-9.2471558020191367</v>
      </c>
      <c r="G20" s="45">
        <f t="array" ref="G20">+AVERAGE(ABS(C20:F20))</f>
        <v>26.858027060388999</v>
      </c>
      <c r="H20" s="22"/>
    </row>
    <row r="21" spans="2:9">
      <c r="B21" s="28" t="s">
        <v>54</v>
      </c>
      <c r="C21" s="8">
        <f t="shared" si="2"/>
        <v>-40.18066220873456</v>
      </c>
      <c r="D21" s="8">
        <f t="shared" si="2"/>
        <v>2.4075119290689599</v>
      </c>
      <c r="E21" s="8">
        <f t="shared" si="2"/>
        <v>197.23932967927789</v>
      </c>
      <c r="F21" s="8">
        <f t="shared" si="2"/>
        <v>-40.609661898246252</v>
      </c>
      <c r="G21" s="45">
        <f t="array" ref="G21">+AVERAGE(ABS(C21:F21))</f>
        <v>70.109291428831909</v>
      </c>
      <c r="H21" s="22"/>
    </row>
    <row r="22" spans="2:9">
      <c r="B22" s="42" t="s">
        <v>91</v>
      </c>
      <c r="C22" s="8">
        <f t="shared" si="2"/>
        <v>26.029165249360545</v>
      </c>
      <c r="D22" s="8">
        <f t="shared" si="2"/>
        <v>-19.275428385090493</v>
      </c>
      <c r="E22" s="8">
        <f t="shared" si="2"/>
        <v>31.13153958685217</v>
      </c>
      <c r="F22" s="8">
        <f t="shared" si="2"/>
        <v>21.129035612941777</v>
      </c>
      <c r="G22" s="67">
        <f t="array" ref="G22">+AVERAGE(ABS(C22:F22))</f>
        <v>24.391292208561246</v>
      </c>
      <c r="H22" s="22"/>
    </row>
    <row r="23" spans="2:9">
      <c r="B23" s="28" t="s">
        <v>123</v>
      </c>
      <c r="C23" s="8">
        <f t="shared" si="2"/>
        <v>19.860678537781112</v>
      </c>
      <c r="D23" s="8">
        <f t="shared" si="2"/>
        <v>6.2752269229242188</v>
      </c>
      <c r="E23" s="8">
        <f t="shared" si="2"/>
        <v>4.2098716831361145</v>
      </c>
      <c r="F23" s="8">
        <f t="shared" si="2"/>
        <v>11.308912936466825</v>
      </c>
      <c r="G23" s="46">
        <f t="array" ref="G23">+AVERAGE(ABS(C23:F23))</f>
        <v>10.413672520077068</v>
      </c>
      <c r="H23" s="22"/>
    </row>
    <row r="24" spans="2:9">
      <c r="B24" s="6" t="s">
        <v>131</v>
      </c>
      <c r="C24" s="8">
        <f t="shared" si="2"/>
        <v>6.4552919708029179</v>
      </c>
      <c r="D24" s="8">
        <f t="shared" si="2"/>
        <v>38.632954788943636</v>
      </c>
      <c r="E24" s="8">
        <f t="shared" si="2"/>
        <v>24.064914992272037</v>
      </c>
      <c r="F24" s="8">
        <f t="shared" si="2"/>
        <v>-2.3919272455462703</v>
      </c>
      <c r="G24" s="46">
        <f t="array" ref="G24">+AVERAGE(ABS(C24:F24))</f>
        <v>17.886272249391215</v>
      </c>
      <c r="H24" s="22"/>
    </row>
    <row r="25" spans="2:9">
      <c r="B25" s="6" t="s">
        <v>96</v>
      </c>
      <c r="C25" s="8">
        <f t="shared" si="2"/>
        <v>5.9335137224584571</v>
      </c>
      <c r="D25" s="8">
        <f t="shared" si="2"/>
        <v>38.004013866082829</v>
      </c>
      <c r="E25" s="8">
        <f t="shared" si="2"/>
        <v>13.815441565309357</v>
      </c>
      <c r="F25" s="8">
        <f t="shared" si="2"/>
        <v>12.521779533046811</v>
      </c>
      <c r="G25" s="46">
        <f t="array" ref="G25">+AVERAGE(ABS(C25:F25))</f>
        <v>17.568687171724363</v>
      </c>
      <c r="H25" s="22"/>
    </row>
    <row r="26" spans="2:9">
      <c r="B26" s="44"/>
      <c r="C26" s="44"/>
      <c r="D26" s="44"/>
      <c r="E26" s="44"/>
      <c r="F26" s="44"/>
      <c r="G26" s="44"/>
      <c r="H26" s="44"/>
    </row>
    <row r="27" spans="2:9">
      <c r="B27" s="44"/>
      <c r="C27" s="44"/>
      <c r="D27" s="44"/>
      <c r="E27" s="44"/>
      <c r="F27" s="44"/>
      <c r="G27" s="44"/>
      <c r="H27" s="44"/>
    </row>
    <row r="28" spans="2:9">
      <c r="B28" s="44"/>
      <c r="C28" s="44"/>
      <c r="D28" s="44"/>
      <c r="E28" s="44"/>
      <c r="F28" s="44"/>
      <c r="G28" s="44"/>
      <c r="H28" s="44"/>
    </row>
    <row r="29" spans="2:9">
      <c r="B29" s="44"/>
      <c r="C29" s="44"/>
      <c r="D29" s="44"/>
      <c r="E29" s="44"/>
      <c r="F29" s="44"/>
      <c r="G29" s="44"/>
      <c r="H29" s="44"/>
    </row>
    <row r="30" spans="2:9">
      <c r="B30" s="44"/>
      <c r="C30" s="44"/>
      <c r="D30" s="44"/>
      <c r="E30" s="44"/>
      <c r="F30" s="44"/>
      <c r="G30" s="44"/>
      <c r="H30" s="44"/>
    </row>
    <row r="31" spans="2:9">
      <c r="B31" s="44"/>
      <c r="C31" s="44"/>
      <c r="D31" s="44"/>
      <c r="E31" s="44"/>
      <c r="F31" s="44"/>
      <c r="G31" s="44"/>
      <c r="H31" s="44"/>
    </row>
    <row r="32" spans="2:9">
      <c r="B32" s="44"/>
      <c r="C32" s="44"/>
      <c r="D32" s="44"/>
      <c r="E32" s="44"/>
      <c r="F32" s="44"/>
      <c r="G32" s="44"/>
      <c r="H32" s="44"/>
    </row>
    <row r="33" spans="2:8">
      <c r="B33" s="44"/>
      <c r="C33" s="44"/>
      <c r="D33" s="44"/>
      <c r="E33" s="44"/>
      <c r="F33" s="44"/>
      <c r="G33" s="44"/>
      <c r="H33" s="44"/>
    </row>
    <row r="34" spans="2:8">
      <c r="B34" s="44"/>
      <c r="C34" s="44"/>
      <c r="D34" s="44"/>
      <c r="E34" s="44"/>
      <c r="F34" s="44"/>
      <c r="G34" s="44"/>
      <c r="H34" s="4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8FFBF79C-DC3D-4481-92F9-ACE63A60A7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2025-07-31T18:24:25Z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