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30" documentId="13_ncr:1_{610645FC-4EA9-468B-98FA-9496D223208F}" xr6:coauthVersionLast="47" xr6:coauthVersionMax="47" xr10:uidLastSave="{590D6E81-54A6-42C8-81D8-CD40B81F3740}"/>
  <bookViews>
    <workbookView xWindow="-96" yWindow="0" windowWidth="11712" windowHeight="12336" firstSheet="5" activeTab="5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PRODUCTO'!$A$2:$I$20</definedName>
    <definedName name="_xlnm._FilterDatabase" localSheetId="5" hidden="1">'4.3.2. PRECIOS PAGAD PRODUCTOR'!$B$2:$G$5</definedName>
    <definedName name="_xlnm._FilterDatabase" localSheetId="6" hidden="1">'4.3.3. PRECIOS PROMEDIO SIPSA'!$A$24:$B$29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7" l="1"/>
  <c r="I8" i="6"/>
  <c r="I12" i="6"/>
  <c r="G34" i="9" l="1" a="1"/>
  <c r="G34" i="9" s="1"/>
  <c r="C34" i="9"/>
  <c r="D34" i="9"/>
  <c r="E34" i="9"/>
  <c r="F34" i="9"/>
  <c r="I14" i="6" l="1"/>
  <c r="F33" i="9" l="1"/>
  <c r="E33" i="9"/>
  <c r="D33" i="9"/>
  <c r="C33" i="9"/>
  <c r="G33" i="9" s="1" a="1"/>
  <c r="G33" i="9" s="1"/>
  <c r="F32" i="9"/>
  <c r="E32" i="9"/>
  <c r="D32" i="9"/>
  <c r="C32" i="9"/>
  <c r="F31" i="9"/>
  <c r="E31" i="9"/>
  <c r="D31" i="9"/>
  <c r="C31" i="9"/>
  <c r="F30" i="9"/>
  <c r="E30" i="9"/>
  <c r="D30" i="9"/>
  <c r="C30" i="9"/>
  <c r="G30" i="9" s="1" a="1"/>
  <c r="G30" i="9" s="1"/>
  <c r="F29" i="9"/>
  <c r="E29" i="9"/>
  <c r="D29" i="9"/>
  <c r="C29" i="9"/>
  <c r="F28" i="9"/>
  <c r="E28" i="9"/>
  <c r="D28" i="9"/>
  <c r="C28" i="9"/>
  <c r="F27" i="9"/>
  <c r="E27" i="9"/>
  <c r="D27" i="9"/>
  <c r="C27" i="9"/>
  <c r="G27" i="9" s="1" a="1"/>
  <c r="G27" i="9" s="1"/>
  <c r="F26" i="9"/>
  <c r="E26" i="9"/>
  <c r="D26" i="9"/>
  <c r="C26" i="9"/>
  <c r="F25" i="9"/>
  <c r="E25" i="9"/>
  <c r="D25" i="9"/>
  <c r="C25" i="9"/>
  <c r="G25" i="9" s="1" a="1"/>
  <c r="G25" i="9" s="1"/>
  <c r="F24" i="9"/>
  <c r="E24" i="9"/>
  <c r="D24" i="9"/>
  <c r="C24" i="9"/>
  <c r="G24" i="9" s="1" a="1"/>
  <c r="G24" i="9" s="1"/>
  <c r="G31" i="9" l="1" a="1"/>
  <c r="G31" i="9" s="1"/>
  <c r="G28" i="9" a="1"/>
  <c r="G28" i="9" s="1"/>
  <c r="G26" i="9" a="1"/>
  <c r="G26" i="9" s="1"/>
  <c r="G32" i="9" a="1"/>
  <c r="G32" i="9" s="1"/>
  <c r="G29" i="9" a="1"/>
  <c r="G29" i="9" s="1"/>
  <c r="L7" i="7"/>
  <c r="J6" i="7"/>
  <c r="K6" i="7"/>
  <c r="L6" i="7"/>
  <c r="J7" i="7"/>
  <c r="K7" i="7"/>
  <c r="J9" i="7"/>
  <c r="K9" i="7"/>
  <c r="L9" i="7"/>
  <c r="J10" i="7"/>
  <c r="K10" i="7"/>
  <c r="L10" i="7"/>
  <c r="J11" i="7"/>
  <c r="K11" i="7"/>
  <c r="L11" i="7"/>
  <c r="J12" i="7"/>
  <c r="K12" i="7"/>
  <c r="L12" i="7"/>
  <c r="J13" i="7"/>
  <c r="K13" i="7"/>
  <c r="L13" i="7"/>
  <c r="J14" i="7"/>
  <c r="K14" i="7"/>
  <c r="M14" i="7" s="1"/>
  <c r="L14" i="7"/>
  <c r="J15" i="7"/>
  <c r="K15" i="7"/>
  <c r="L15" i="7"/>
  <c r="L5" i="7"/>
  <c r="K5" i="7"/>
  <c r="J5" i="7"/>
  <c r="I19" i="6"/>
  <c r="I15" i="6"/>
  <c r="I13" i="6"/>
  <c r="I17" i="6"/>
  <c r="I9" i="6"/>
  <c r="M15" i="7" l="1"/>
  <c r="M13" i="7"/>
  <c r="M5" i="7"/>
  <c r="M12" i="7" l="1"/>
  <c r="I5" i="6" l="1"/>
  <c r="I6" i="6"/>
  <c r="I7" i="6"/>
  <c r="M6" i="7"/>
  <c r="M7" i="7"/>
  <c r="M9" i="7"/>
  <c r="M10" i="7"/>
  <c r="M11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<sst xmlns="http://schemas.openxmlformats.org/spreadsheetml/2006/main" count="413" uniqueCount="169">
  <si>
    <t>Tabla 1. Organizaciones de la Agricultura Familiar (OAF) participantes de los encuentros territoriales en el municipio de Puerto Rondón</t>
  </si>
  <si>
    <t>Nombre y sigla asociación</t>
  </si>
  <si>
    <t>Principales productos comercializados</t>
  </si>
  <si>
    <t>No. de familias asociadas</t>
  </si>
  <si>
    <t>Servicios que presta la OAF</t>
  </si>
  <si>
    <t>Asociación Agropecuaria de Plataneros de Puerto Rondón - AGROPLAR</t>
  </si>
  <si>
    <t>Plátano</t>
  </si>
  <si>
    <t>Comercialización colectiva</t>
  </si>
  <si>
    <t>Asociación de Apicultores del Llano - ASOAPILLANOS DE PUERTO RONDÓN</t>
  </si>
  <si>
    <t>Miel de abejas</t>
  </si>
  <si>
    <t>Asociación de Cacaoteros de Puerto Rondón</t>
  </si>
  <si>
    <t>Cacao</t>
  </si>
  <si>
    <t>Asociación de Mujeres Emprendedoras Rondoneñas - ASOMER</t>
  </si>
  <si>
    <t>Huevos</t>
  </si>
  <si>
    <t>Asociación de Porcicultores de Puerto Rondón - ASOPOR</t>
  </si>
  <si>
    <t>Cerdo</t>
  </si>
  <si>
    <t>Asociación de productores agropecuarios de las sabanas de Rondón - ASOPAZ</t>
  </si>
  <si>
    <t>Leche</t>
  </si>
  <si>
    <t>Cultivo y prepración de potreros y engorde de animales</t>
  </si>
  <si>
    <t>Res en pie</t>
  </si>
  <si>
    <t>Asociación de Productores y Comercializadores de los Derivados de la Caña de Azúcar de la Sabana - ASOCAÑAS DE LA SABANA</t>
  </si>
  <si>
    <t>Panela</t>
  </si>
  <si>
    <t>Miel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</si>
  <si>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Puerto Rondón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</si>
  <si>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</si>
  <si>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</si>
  <si>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</si>
  <si>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</si>
  <si>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</si>
  <si>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</si>
  <si>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</si>
  <si>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Carga de 130 Kg</t>
  </si>
  <si>
    <t>Intermediarios 100%</t>
  </si>
  <si>
    <t>No</t>
  </si>
  <si>
    <t>Crédito</t>
  </si>
  <si>
    <t>Finca 100%</t>
  </si>
  <si>
    <t>Kilogramo</t>
  </si>
  <si>
    <t>Intermediarios 20%</t>
  </si>
  <si>
    <t>Contado</t>
  </si>
  <si>
    <t>Cúcuta, Finca 20%</t>
  </si>
  <si>
    <t>Consumidor final 30%</t>
  </si>
  <si>
    <t>Finca 30%</t>
  </si>
  <si>
    <t>Minorista 50%</t>
  </si>
  <si>
    <t>Cabecera municipal 50%</t>
  </si>
  <si>
    <t>Tame 100%</t>
  </si>
  <si>
    <t>Cubeta por 30 unidades</t>
  </si>
  <si>
    <t>Consumidor final 50%</t>
  </si>
  <si>
    <t>Cabecera municipal 100%</t>
  </si>
  <si>
    <t>Cerdo en pie 35 Kg</t>
  </si>
  <si>
    <t>Consumidor final 100%</t>
  </si>
  <si>
    <t>Litro</t>
  </si>
  <si>
    <t>Agroindustria 100%</t>
  </si>
  <si>
    <t>Minorista 100%</t>
  </si>
  <si>
    <t>Bloque de 350 g</t>
  </si>
  <si>
    <t>Timbo de 5 gal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</si>
  <si>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Puerto Rondón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</si>
  <si>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</si>
  <si>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</si>
  <si>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</si>
  <si>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</si>
  <si>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</si>
  <si>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Albert Andrés Marín</t>
  </si>
  <si>
    <t>Minorista</t>
  </si>
  <si>
    <t>Res</t>
  </si>
  <si>
    <t>Puerto Rondón Carrera 2 # 3 - 4</t>
  </si>
  <si>
    <t>Puerto Rondón Veredas 100%</t>
  </si>
  <si>
    <t>Audelina Peraza</t>
  </si>
  <si>
    <t>Puerto Rondón Calle 2 # 11 - 36</t>
  </si>
  <si>
    <t>Maíz</t>
  </si>
  <si>
    <t>Yuca</t>
  </si>
  <si>
    <t>Deivy Aguilera</t>
  </si>
  <si>
    <t>Horeca</t>
  </si>
  <si>
    <t>Puerto Rondón Cra 3 # 2 - 33</t>
  </si>
  <si>
    <t>Gladis López</t>
  </si>
  <si>
    <t>Consumidor final</t>
  </si>
  <si>
    <t>Puerto Rondón Vereda El Milagro</t>
  </si>
  <si>
    <t>Rubiela Silva</t>
  </si>
  <si>
    <t>Intermediario</t>
  </si>
  <si>
    <t>Tame Calle 14 # 3 - 102</t>
  </si>
  <si>
    <t>Puerto Rondón Veredas 70%</t>
  </si>
  <si>
    <t>Casanare, Meta y otros municipios de Arauca 30%</t>
  </si>
  <si>
    <t>Willer Aurelio Reyes</t>
  </si>
  <si>
    <t>Procesador/Agroindustria</t>
  </si>
  <si>
    <t>Puerto Rondón Vereda Corocito</t>
  </si>
  <si>
    <t>Yadit del carmen Careth</t>
  </si>
  <si>
    <t>Puerto Rondón Calle 2 # 3 - 74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</si>
  <si>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</si>
  <si>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Arauquita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</si>
  <si>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</si>
  <si>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</si>
  <si>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</si>
  <si>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</si>
  <si>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</si>
  <si>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</si>
  <si>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Diario</t>
  </si>
  <si>
    <t>Bascula-feria</t>
  </si>
  <si>
    <t>Semanal</t>
  </si>
  <si>
    <t>Tienda</t>
  </si>
  <si>
    <t>Bulto de 50 Kg</t>
  </si>
  <si>
    <t>Cubeta de 30 unidades</t>
  </si>
  <si>
    <t>Planta</t>
  </si>
  <si>
    <t>Bloque de 400 g</t>
  </si>
  <si>
    <t>Finca</t>
  </si>
  <si>
    <t>Diferentes presentaciones</t>
  </si>
  <si>
    <t>Pimpina de 30 Kg</t>
  </si>
  <si>
    <t>Mensual</t>
  </si>
  <si>
    <t>Centro de acopio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</si>
  <si>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</si>
  <si>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</si>
  <si>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</si>
  <si>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</si>
  <si>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</si>
  <si>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</si>
  <si>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</si>
  <si>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</si>
  <si>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</si>
  <si>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</si>
  <si>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</si>
  <si>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</si>
  <si>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05VaE-61</t>
  </si>
  <si>
    <t>Caña panelera</t>
  </si>
  <si>
    <t>Miel en timbo de 5 gal</t>
  </si>
  <si>
    <t>Consumidor Final</t>
  </si>
  <si>
    <t>08Vai-44</t>
  </si>
  <si>
    <t>08VaL-44</t>
  </si>
  <si>
    <t>Arroz riego mecanizado</t>
  </si>
  <si>
    <t>Tonelada</t>
  </si>
  <si>
    <t>Otros</t>
  </si>
  <si>
    <t>Molinos de Casanare 100%</t>
  </si>
  <si>
    <t>09VaEL-38</t>
  </si>
  <si>
    <t>Apicultura</t>
  </si>
  <si>
    <t>Botella de 1 Kg</t>
  </si>
  <si>
    <t>Cucuta y finca 20%</t>
  </si>
  <si>
    <t>Costal de 50 Kg</t>
  </si>
  <si>
    <t>Ganaderia doble propósito (carne)</t>
  </si>
  <si>
    <t>Ganaderia doble propósito (leche)</t>
  </si>
  <si>
    <t>Agroindustria</t>
  </si>
  <si>
    <t>09VaiE-38</t>
  </si>
  <si>
    <t>Maíz amarillo tradicional</t>
  </si>
  <si>
    <t>Bulto de 40 Kg</t>
  </si>
  <si>
    <t>Avicultura postura</t>
  </si>
  <si>
    <t>Porcicultura de levante y ceba</t>
  </si>
  <si>
    <t>Cerdo en pie</t>
  </si>
  <si>
    <t>cana_panelera</t>
  </si>
  <si>
    <t>platano</t>
  </si>
  <si>
    <t>yuca</t>
  </si>
  <si>
    <t>apicultura</t>
  </si>
  <si>
    <t>cacao_platano</t>
  </si>
  <si>
    <t>ganaderia_dp</t>
  </si>
  <si>
    <t>maiz_tradicional</t>
  </si>
  <si>
    <t>avicultura_postura</t>
  </si>
  <si>
    <t>porcicultura_levante_ceba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</si>
  <si>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</si>
  <si>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</si>
  <si>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</si>
  <si>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</si>
  <si>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</si>
  <si>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</si>
  <si>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</si>
  <si>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Ganadería doble propósito (carne)</t>
  </si>
  <si>
    <t>Porciultura cría y levante</t>
  </si>
  <si>
    <t>Avicultura de postura (huevo)</t>
  </si>
  <si>
    <t>Ganadería doble propósito (leche)</t>
  </si>
  <si>
    <t>Arroz</t>
  </si>
  <si>
    <t>Precio a escala municipal</t>
  </si>
  <si>
    <t>Precio a escala departamental</t>
  </si>
  <si>
    <t>Precios a escala nacional</t>
  </si>
  <si>
    <t>Precios gremios (, PORKOLOMBIA*, FEDEGAN**)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</si>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</sst>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* #,##0.00_-;\-&quot;$&quot;* #,##0.00_-;_-&quot;$&quot;* &quot;-&quot;??_-;_-@_-"/>
    <numFmt numFmtId="166" formatCode="_-&quot;$&quot;\ * #,##0_-;\-&quot;$&quot;\ * #,##0_-;_-&quot;$&quot;\ 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5">
    <xf numFmtId="0" fontId="0" fillId="0" borderId="0" xfId="0"/>
    <xf numFmtId="166" fontId="3" fillId="0" borderId="1" xfId="6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9" fillId="8" borderId="3" xfId="0" applyFont="1" applyFill="1" applyBorder="1" applyAlignment="1">
      <alignment horizontal="center"/>
    </xf>
    <xf numFmtId="166" fontId="3" fillId="5" borderId="1" xfId="1" applyNumberFormat="1" applyFont="1" applyFill="1" applyBorder="1" applyAlignment="1">
      <alignment horizontal="center" vertical="center" wrapText="1"/>
    </xf>
    <xf numFmtId="170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1" fillId="11" borderId="9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0" fontId="17" fillId="0" borderId="0" xfId="0" applyFont="1"/>
    <xf numFmtId="9" fontId="3" fillId="0" borderId="1" xfId="8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2" fillId="0" borderId="15" xfId="0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 applyProtection="1">
      <alignment horizontal="center" vertical="center"/>
      <protection locked="0"/>
    </xf>
    <xf numFmtId="0" fontId="4" fillId="10" borderId="4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66" fontId="4" fillId="0" borderId="15" xfId="1" applyNumberFormat="1" applyFont="1" applyBorder="1"/>
    <xf numFmtId="0" fontId="3" fillId="5" borderId="1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4" fillId="10" borderId="5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left"/>
    </xf>
    <xf numFmtId="166" fontId="4" fillId="0" borderId="0" xfId="1" applyNumberFormat="1" applyFont="1" applyFill="1" applyBorder="1"/>
    <xf numFmtId="0" fontId="10" fillId="10" borderId="4" xfId="0" applyFont="1" applyFill="1" applyBorder="1" applyAlignment="1">
      <alignment horizontal="center"/>
    </xf>
    <xf numFmtId="170" fontId="4" fillId="5" borderId="17" xfId="0" applyNumberFormat="1" applyFont="1" applyFill="1" applyBorder="1" applyAlignment="1">
      <alignment horizontal="center" vertical="center"/>
    </xf>
    <xf numFmtId="169" fontId="4" fillId="5" borderId="0" xfId="0" applyNumberFormat="1" applyFont="1" applyFill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top" wrapText="1"/>
    </xf>
    <xf numFmtId="169" fontId="4" fillId="5" borderId="15" xfId="0" applyNumberFormat="1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left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0" fontId="12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9" fillId="8" borderId="5" xfId="0" applyFont="1" applyFill="1" applyBorder="1" applyAlignment="1">
      <alignment horizontal="left"/>
    </xf>
    <xf numFmtId="0" fontId="4" fillId="9" borderId="5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20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2" fillId="5" borderId="12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 wrapText="1"/>
      <protection locked="0"/>
    </xf>
    <xf numFmtId="164" fontId="3" fillId="5" borderId="12" xfId="1" applyFont="1" applyFill="1" applyBorder="1" applyAlignment="1">
      <alignment horizontal="center" vertical="center" wrapText="1"/>
    </xf>
    <xf numFmtId="9" fontId="3" fillId="0" borderId="12" xfId="8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9" fontId="3" fillId="0" borderId="3" xfId="8" applyFont="1" applyFill="1" applyBorder="1" applyAlignment="1">
      <alignment horizontal="center" vertical="center" wrapText="1"/>
    </xf>
    <xf numFmtId="0" fontId="0" fillId="0" borderId="3" xfId="0" applyBorder="1" applyAlignment="1" applyProtection="1">
      <alignment horizontal="center" vertical="center"/>
      <protection locked="0"/>
    </xf>
    <xf numFmtId="0" fontId="3" fillId="5" borderId="3" xfId="0" applyFont="1" applyFill="1" applyBorder="1" applyAlignment="1">
      <alignment horizontal="center" vertical="center" wrapText="1"/>
    </xf>
    <xf numFmtId="164" fontId="3" fillId="5" borderId="3" xfId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6" borderId="21" xfId="0" applyFont="1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9" fontId="3" fillId="5" borderId="1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left" vertical="center" wrapText="1"/>
    </xf>
    <xf numFmtId="0" fontId="7" fillId="0" borderId="2" xfId="0" applyFont="1" applyBorder="1" applyAlignment="1">
      <alignment horizontal="center"/>
    </xf>
    <xf numFmtId="0" fontId="13" fillId="5" borderId="12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5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4" borderId="18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0" fontId="12" fillId="4" borderId="1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3" fillId="0" borderId="3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0" fillId="0" borderId="12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3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9" fontId="3" fillId="0" borderId="12" xfId="8" applyFont="1" applyFill="1" applyBorder="1" applyAlignment="1">
      <alignment horizontal="center" vertical="center" wrapText="1"/>
    </xf>
    <xf numFmtId="9" fontId="3" fillId="0" borderId="13" xfId="8" applyFont="1" applyFill="1" applyBorder="1" applyAlignment="1">
      <alignment horizontal="center" vertical="center" wrapText="1"/>
    </xf>
    <xf numFmtId="164" fontId="3" fillId="0" borderId="12" xfId="1" applyFont="1" applyFill="1" applyBorder="1" applyAlignment="1">
      <alignment horizontal="center" vertical="center" wrapText="1"/>
    </xf>
    <xf numFmtId="164" fontId="3" fillId="0" borderId="13" xfId="1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9" fontId="3" fillId="0" borderId="3" xfId="8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11" borderId="7" xfId="0" applyFont="1" applyFill="1" applyBorder="1" applyAlignment="1">
      <alignment horizontal="center" vertical="center" wrapText="1"/>
    </xf>
    <xf numFmtId="0" fontId="11" fillId="11" borderId="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SIPSA'!$A$25:$A$35</c:f>
              <c:strCache>
                <c:ptCount val="11"/>
                <c:pt idx="0">
                  <c:v>Maíz</c:v>
                </c:pt>
                <c:pt idx="1">
                  <c:v>Yuca</c:v>
                </c:pt>
                <c:pt idx="2">
                  <c:v>Plátano</c:v>
                </c:pt>
                <c:pt idx="3">
                  <c:v>Arroz</c:v>
                </c:pt>
                <c:pt idx="4">
                  <c:v>Panela</c:v>
                </c:pt>
                <c:pt idx="5">
                  <c:v>Cacao</c:v>
                </c:pt>
                <c:pt idx="6">
                  <c:v>Miel de abejas</c:v>
                </c:pt>
                <c:pt idx="7">
                  <c:v>Porciultura cría y levante</c:v>
                </c:pt>
                <c:pt idx="8">
                  <c:v>Ganadería doble propósito (carne)</c:v>
                </c:pt>
                <c:pt idx="9">
                  <c:v>Ganadería doble propósito (leche)</c:v>
                </c:pt>
                <c:pt idx="10">
                  <c:v>Avicultura de postura (huevo)</c:v>
                </c:pt>
              </c:strCache>
            </c:strRef>
          </c:cat>
          <c:val>
            <c:numRef>
              <c:f>'4.3.3. PRECIOS PROMEDIO SIPSA'!$B$25:$B$35</c:f>
              <c:numCache>
                <c:formatCode>_-"$"\ * #,##0_-;\-"$"\ * #,##0_-;_-"$"\ * "-"??_-;_-@_-</c:formatCode>
                <c:ptCount val="11"/>
                <c:pt idx="0">
                  <c:v>1720.7878787878788</c:v>
                </c:pt>
                <c:pt idx="1">
                  <c:v>1899.9956361483341</c:v>
                </c:pt>
                <c:pt idx="2">
                  <c:v>2646.1285699680207</c:v>
                </c:pt>
                <c:pt idx="3">
                  <c:v>3054.8646001177049</c:v>
                </c:pt>
                <c:pt idx="4">
                  <c:v>3123.6134847103322</c:v>
                </c:pt>
                <c:pt idx="5">
                  <c:v>8649</c:v>
                </c:pt>
                <c:pt idx="6">
                  <c:v>20621</c:v>
                </c:pt>
                <c:pt idx="7">
                  <c:v>7303</c:v>
                </c:pt>
                <c:pt idx="8">
                  <c:v>6277</c:v>
                </c:pt>
                <c:pt idx="9">
                  <c:v>1216.3085907626344</c:v>
                </c:pt>
                <c:pt idx="10">
                  <c:v>389.88560884433866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6-42C1-BF49-3A3046E65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7527807"/>
        <c:axId val="1017531647"/>
      </c:barChart>
      <c:catAx>
        <c:axId val="101752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31647"/>
        <c:crosses val="autoZero"/>
        <c:auto val="1"/>
        <c:lblAlgn val="ctr"/>
        <c:lblOffset val="100"/>
        <c:noMultiLvlLbl val="0"/>
      </c:catAx>
      <c:valAx>
        <c:axId val="1017531647"/>
        <c:scaling>
          <c:orientation val="minMax"/>
          <c:max val="2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27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MAYOR'!$B$24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A1-4B3B-A1FB-BC6972C254B4}"/>
            </c:ext>
          </c:extLst>
        </c:ser>
        <c:ser>
          <c:idx val="1"/>
          <c:order val="1"/>
          <c:tx>
            <c:strRef>
              <c:f>'4.3.4. VARIACION $ PLAZAS MAYOR'!$B$25</c:f>
              <c:strCache>
                <c:ptCount val="1"/>
                <c:pt idx="0">
                  <c:v>Ganadería doble propósito (carne)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A1-4B3B-A1FB-BC6972C254B4}"/>
            </c:ext>
          </c:extLst>
        </c:ser>
        <c:ser>
          <c:idx val="2"/>
          <c:order val="2"/>
          <c:tx>
            <c:strRef>
              <c:f>'4.3.4. VARIACION $ PLAZAS MAYOR'!$B$26</c:f>
              <c:strCache>
                <c:ptCount val="1"/>
                <c:pt idx="0">
                  <c:v>Panela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37.505912207283586</c:v>
                </c:pt>
                <c:pt idx="1">
                  <c:v>22.368481466478428</c:v>
                </c:pt>
                <c:pt idx="2">
                  <c:v>-1.7550872692549149</c:v>
                </c:pt>
                <c:pt idx="3">
                  <c:v>3.8982625014095618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A1-4B3B-A1FB-BC6972C254B4}"/>
            </c:ext>
          </c:extLst>
        </c:ser>
        <c:ser>
          <c:idx val="3"/>
          <c:order val="3"/>
          <c:tx>
            <c:strRef>
              <c:f>'4.3.4. VARIACION $ PLAZAS MAYOR'!$B$27</c:f>
              <c:strCache>
                <c:ptCount val="1"/>
                <c:pt idx="0">
                  <c:v>Porciultura cría y levante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6.088132972555087</c:v>
                </c:pt>
                <c:pt idx="1">
                  <c:v>37.802878484241234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A1-4B3B-A1FB-BC6972C254B4}"/>
            </c:ext>
          </c:extLst>
        </c:ser>
        <c:ser>
          <c:idx val="4"/>
          <c:order val="4"/>
          <c:tx>
            <c:strRef>
              <c:f>'4.3.4. VARIACION $ PLAZAS MAYOR'!$B$28</c:f>
              <c:strCache>
                <c:ptCount val="1"/>
                <c:pt idx="0">
                  <c:v>Avicultura de postura (huevo)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-1.4211938882389461</c:v>
                </c:pt>
                <c:pt idx="1">
                  <c:v>21.369043117522878</c:v>
                </c:pt>
                <c:pt idx="2">
                  <c:v>36.682357516841194</c:v>
                </c:pt>
                <c:pt idx="3">
                  <c:v>9.8386286432117913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A1-4B3B-A1FB-BC6972C254B4}"/>
            </c:ext>
          </c:extLst>
        </c:ser>
        <c:ser>
          <c:idx val="5"/>
          <c:order val="5"/>
          <c:tx>
            <c:strRef>
              <c:f>'4.3.4. VARIACION $ PLAZAS MAYOR'!$B$29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2.0157900970266098</c:v>
                </c:pt>
                <c:pt idx="1">
                  <c:v>17.474181352754044</c:v>
                </c:pt>
                <c:pt idx="2">
                  <c:v>40.78836525792866</c:v>
                </c:pt>
                <c:pt idx="3">
                  <c:v>3.8781398741752184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A1-4B3B-A1FB-BC6972C254B4}"/>
            </c:ext>
          </c:extLst>
        </c:ser>
        <c:ser>
          <c:idx val="6"/>
          <c:order val="6"/>
          <c:tx>
            <c:strRef>
              <c:f>'4.3.4. VARIACION $ PLAZAS MAYOR'!$B$30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18.547559724461308</c:v>
                </c:pt>
                <c:pt idx="1">
                  <c:v>26.941167875828214</c:v>
                </c:pt>
                <c:pt idx="2">
                  <c:v>30.336715540444857</c:v>
                </c:pt>
                <c:pt idx="3">
                  <c:v>-2.3949187371567433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9A1-4B3B-A1FB-BC6972C254B4}"/>
            </c:ext>
          </c:extLst>
        </c:ser>
        <c:ser>
          <c:idx val="7"/>
          <c:order val="7"/>
          <c:tx>
            <c:strRef>
              <c:f>'4.3.4. VARIACION $ PLAZAS MAYOR'!$B$31</c:f>
              <c:strCache>
                <c:ptCount val="1"/>
                <c:pt idx="0">
                  <c:v>Miel de abejas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9A1-4B3B-A1FB-BC6972C254B4}"/>
            </c:ext>
          </c:extLst>
        </c:ser>
        <c:ser>
          <c:idx val="8"/>
          <c:order val="8"/>
          <c:tx>
            <c:strRef>
              <c:f>'4.3.4. VARIACION $ PLAZAS MAYOR'!$B$32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-16.981389723954038</c:v>
                </c:pt>
                <c:pt idx="1">
                  <c:v>5.9474345051615956</c:v>
                </c:pt>
                <c:pt idx="2">
                  <c:v>81.549476383842716</c:v>
                </c:pt>
                <c:pt idx="3">
                  <c:v>4.1096428215408451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9A1-4B3B-A1FB-BC6972C254B4}"/>
            </c:ext>
          </c:extLst>
        </c:ser>
        <c:ser>
          <c:idx val="9"/>
          <c:order val="9"/>
          <c:tx>
            <c:strRef>
              <c:f>'4.3.4. VARIACION $ PLAZAS MAYOR'!$B$33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-26.1679185524941</c:v>
                </c:pt>
                <c:pt idx="1">
                  <c:v>14.400910677282994</c:v>
                </c:pt>
                <c:pt idx="2">
                  <c:v>122.60448384785371</c:v>
                </c:pt>
                <c:pt idx="3">
                  <c:v>-25.047546527427215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9A1-4B3B-A1FB-BC6972C254B4}"/>
            </c:ext>
          </c:extLst>
        </c:ser>
        <c:ser>
          <c:idx val="10"/>
          <c:order val="10"/>
          <c:tx>
            <c:strRef>
              <c:f>'4.3.4. VARIACION $ PLAZAS MAYOR'!$B$34</c:f>
              <c:strCache>
                <c:ptCount val="1"/>
                <c:pt idx="0">
                  <c:v>Arroz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24.981522573393192</c:v>
                </c:pt>
                <c:pt idx="1">
                  <c:v>-20.016371552818285</c:v>
                </c:pt>
                <c:pt idx="2">
                  <c:v>34.71581452680249</c:v>
                </c:pt>
                <c:pt idx="3">
                  <c:v>14.044541229582236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9A1-4B3B-A1FB-BC6972C254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9274015"/>
        <c:axId val="1689275935"/>
      </c:lineChart>
      <c:catAx>
        <c:axId val="16892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9275935"/>
        <c:crosses val="autoZero"/>
        <c:auto val="1"/>
        <c:lblAlgn val="ctr"/>
        <c:lblOffset val="100"/>
        <c:noMultiLvlLbl val="0"/>
      </c:catAx>
      <c:valAx>
        <c:axId val="1689275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92740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144780</xdr:colOff>
      <xdr:row>20</xdr:row>
      <xdr:rowOff>15240</xdr:rowOff>
    </xdr:from>
    <xdr:to>
      <xdr:col>9</xdr:col>
      <xdr:colOff>601980</xdr:colOff>
      <xdr:row>42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9AC2E3D-C295-FB43-A882-370A991AE6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111125</xdr:colOff>
      <xdr:row>18</xdr:row>
      <xdr:rowOff>42332</xdr:rowOff>
    </xdr:from>
    <xdr:to>
      <xdr:col>17</xdr:col>
      <xdr:colOff>542925</xdr:colOff>
      <xdr:row>41</xdr:row>
      <xdr:rowOff>172509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50A6820-E526-F409-6FC5-CC69BA2F9E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3"/>
  <sheetViews>
    <sheetView topLeftCell="A5" workbookViewId="0">
      <selection activeCell="E15" sqref="E15"/>
    </sheetView>
  </sheetViews>
  <sheetFormatPr defaultColWidth="11.42578125" defaultRowHeight="14.45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103" t="s">
        <v>0</v>
      </c>
      <c r="C3" s="103"/>
      <c r="D3" s="103"/>
      <c r="E3" s="103"/>
    </row>
    <row r="4" spans="2:5" ht="39.6">
      <c r="B4" s="18" t="s">
        <v>1</v>
      </c>
      <c r="C4" s="18" t="s">
        <v>2</v>
      </c>
      <c r="D4" s="18" t="s">
        <v>3</v>
      </c>
      <c r="E4" s="18" t="s">
        <v>4</v>
      </c>
    </row>
    <row r="5" spans="2:5" ht="39.6">
      <c r="B5" s="64" t="s">
        <v>5</v>
      </c>
      <c r="C5" s="19" t="s">
        <v>6</v>
      </c>
      <c r="D5" s="80">
        <v>12</v>
      </c>
      <c r="E5" s="80" t="s">
        <v>7</v>
      </c>
    </row>
    <row r="6" spans="2:5" ht="39.6">
      <c r="B6" s="64" t="s">
        <v>8</v>
      </c>
      <c r="C6" s="19" t="s">
        <v>9</v>
      </c>
      <c r="D6" s="64">
        <v>17</v>
      </c>
      <c r="E6" s="80" t="s">
        <v>7</v>
      </c>
    </row>
    <row r="7" spans="2:5" ht="22.9" customHeight="1">
      <c r="B7" s="68" t="s">
        <v>10</v>
      </c>
      <c r="C7" s="67" t="s">
        <v>11</v>
      </c>
      <c r="D7" s="64">
        <v>42</v>
      </c>
      <c r="E7" s="80" t="s">
        <v>7</v>
      </c>
    </row>
    <row r="8" spans="2:5" ht="39.6">
      <c r="B8" s="70" t="s">
        <v>12</v>
      </c>
      <c r="C8" s="30" t="s">
        <v>13</v>
      </c>
      <c r="D8" s="75">
        <v>8</v>
      </c>
      <c r="E8" s="80" t="s">
        <v>7</v>
      </c>
    </row>
    <row r="9" spans="2:5" ht="26.45">
      <c r="B9" s="68" t="s">
        <v>14</v>
      </c>
      <c r="C9" s="69" t="s">
        <v>15</v>
      </c>
      <c r="D9" s="64">
        <v>10</v>
      </c>
      <c r="E9" s="80" t="s">
        <v>7</v>
      </c>
    </row>
    <row r="10" spans="2:5" ht="20.45" customHeight="1">
      <c r="B10" s="104" t="s">
        <v>16</v>
      </c>
      <c r="C10" s="19" t="s">
        <v>17</v>
      </c>
      <c r="D10" s="106">
        <v>45</v>
      </c>
      <c r="E10" s="106" t="s">
        <v>18</v>
      </c>
    </row>
    <row r="11" spans="2:5" ht="21" customHeight="1">
      <c r="B11" s="105"/>
      <c r="C11" s="19" t="s">
        <v>19</v>
      </c>
      <c r="D11" s="107"/>
      <c r="E11" s="107"/>
    </row>
    <row r="12" spans="2:5" ht="34.9" customHeight="1">
      <c r="B12" s="104" t="s">
        <v>20</v>
      </c>
      <c r="C12" s="19" t="s">
        <v>21</v>
      </c>
      <c r="D12" s="106">
        <v>40</v>
      </c>
      <c r="E12" s="106" t="s">
        <v>7</v>
      </c>
    </row>
    <row r="13" spans="2:5" ht="34.9" customHeight="1">
      <c r="B13" s="105"/>
      <c r="C13" s="19" t="s">
        <v>22</v>
      </c>
      <c r="D13" s="107"/>
      <c r="E13" s="107"/>
    </row>
  </sheetData>
  <mergeCells count="7">
    <mergeCell ref="B3:E3"/>
    <mergeCell ref="B12:B13"/>
    <mergeCell ref="D12:D13"/>
    <mergeCell ref="E12:E13"/>
    <mergeCell ref="B10:B11"/>
    <mergeCell ref="D10:D11"/>
    <mergeCell ref="E10:E11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7"/>
  <sheetViews>
    <sheetView topLeftCell="A4" workbookViewId="0">
      <selection activeCell="A4" sqref="A4"/>
    </sheetView>
  </sheetViews>
  <sheetFormatPr defaultColWidth="11.42578125" defaultRowHeight="14.4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108" t="s">
        <v>23</v>
      </c>
      <c r="B3" s="108"/>
      <c r="C3" s="108"/>
      <c r="D3" s="108"/>
      <c r="E3" s="108"/>
      <c r="F3" s="108"/>
      <c r="G3" s="108"/>
    </row>
    <row r="4" spans="1:7" ht="38.450000000000003" customHeight="1">
      <c r="A4" s="109" t="s">
        <v>1</v>
      </c>
      <c r="B4" s="109" t="s">
        <v>24</v>
      </c>
      <c r="C4" s="109" t="s">
        <v>25</v>
      </c>
      <c r="D4" s="18" t="s">
        <v>26</v>
      </c>
      <c r="E4" s="109" t="s">
        <v>27</v>
      </c>
      <c r="F4" s="109" t="s">
        <v>28</v>
      </c>
      <c r="G4" s="18" t="s">
        <v>29</v>
      </c>
    </row>
    <row r="5" spans="1:7">
      <c r="A5" s="109"/>
      <c r="B5" s="109"/>
      <c r="C5" s="109"/>
      <c r="D5" s="18" t="s">
        <v>30</v>
      </c>
      <c r="E5" s="109"/>
      <c r="F5" s="109"/>
      <c r="G5" s="18" t="s">
        <v>30</v>
      </c>
    </row>
    <row r="6" spans="1:7" ht="26.45">
      <c r="A6" s="64" t="s">
        <v>5</v>
      </c>
      <c r="B6" s="19" t="s">
        <v>6</v>
      </c>
      <c r="C6" s="31" t="s">
        <v>31</v>
      </c>
      <c r="D6" s="23" t="s">
        <v>32</v>
      </c>
      <c r="E6" s="23" t="s">
        <v>33</v>
      </c>
      <c r="F6" s="72" t="s">
        <v>34</v>
      </c>
      <c r="G6" s="23" t="s">
        <v>35</v>
      </c>
    </row>
    <row r="7" spans="1:7">
      <c r="A7" s="125" t="s">
        <v>8</v>
      </c>
      <c r="B7" s="125" t="s">
        <v>9</v>
      </c>
      <c r="C7" s="118" t="s">
        <v>36</v>
      </c>
      <c r="D7" s="23" t="s">
        <v>37</v>
      </c>
      <c r="E7" s="110" t="s">
        <v>33</v>
      </c>
      <c r="F7" s="112" t="s">
        <v>38</v>
      </c>
      <c r="G7" s="23" t="s">
        <v>39</v>
      </c>
    </row>
    <row r="8" spans="1:7" ht="26.45">
      <c r="A8" s="126"/>
      <c r="B8" s="126"/>
      <c r="C8" s="119"/>
      <c r="D8" s="23" t="s">
        <v>40</v>
      </c>
      <c r="E8" s="128"/>
      <c r="F8" s="129"/>
      <c r="G8" s="23" t="s">
        <v>41</v>
      </c>
    </row>
    <row r="9" spans="1:7" ht="26.45">
      <c r="A9" s="127"/>
      <c r="B9" s="127"/>
      <c r="C9" s="120"/>
      <c r="D9" s="23" t="s">
        <v>42</v>
      </c>
      <c r="E9" s="111"/>
      <c r="F9" s="113"/>
      <c r="G9" s="23" t="s">
        <v>43</v>
      </c>
    </row>
    <row r="10" spans="1:7" ht="26.45">
      <c r="A10" s="68" t="s">
        <v>10</v>
      </c>
      <c r="B10" s="19" t="s">
        <v>11</v>
      </c>
      <c r="C10" s="73" t="s">
        <v>36</v>
      </c>
      <c r="D10" s="23" t="s">
        <v>32</v>
      </c>
      <c r="E10" s="23" t="s">
        <v>33</v>
      </c>
      <c r="F10" s="72" t="s">
        <v>38</v>
      </c>
      <c r="G10" s="23" t="s">
        <v>44</v>
      </c>
    </row>
    <row r="11" spans="1:7" ht="26.45" customHeight="1">
      <c r="A11" s="114" t="s">
        <v>12</v>
      </c>
      <c r="B11" s="121" t="s">
        <v>13</v>
      </c>
      <c r="C11" s="123" t="s">
        <v>45</v>
      </c>
      <c r="D11" s="46" t="s">
        <v>46</v>
      </c>
      <c r="E11" s="110" t="s">
        <v>33</v>
      </c>
      <c r="F11" s="112" t="s">
        <v>38</v>
      </c>
      <c r="G11" s="110" t="s">
        <v>47</v>
      </c>
    </row>
    <row r="12" spans="1:7">
      <c r="A12" s="114"/>
      <c r="B12" s="122"/>
      <c r="C12" s="124"/>
      <c r="D12" s="66" t="s">
        <v>42</v>
      </c>
      <c r="E12" s="111"/>
      <c r="F12" s="113"/>
      <c r="G12" s="111"/>
    </row>
    <row r="13" spans="1:7" ht="26.45">
      <c r="A13" s="68" t="s">
        <v>14</v>
      </c>
      <c r="B13" s="19" t="s">
        <v>15</v>
      </c>
      <c r="C13" s="73" t="s">
        <v>48</v>
      </c>
      <c r="D13" s="23" t="s">
        <v>49</v>
      </c>
      <c r="E13" s="23" t="s">
        <v>33</v>
      </c>
      <c r="F13" s="72" t="s">
        <v>38</v>
      </c>
      <c r="G13" s="23" t="s">
        <v>47</v>
      </c>
    </row>
    <row r="14" spans="1:7" ht="26.45" customHeight="1">
      <c r="A14" s="114" t="s">
        <v>16</v>
      </c>
      <c r="B14" s="19" t="s">
        <v>17</v>
      </c>
      <c r="C14" s="73" t="s">
        <v>50</v>
      </c>
      <c r="D14" s="79" t="s">
        <v>51</v>
      </c>
      <c r="E14" s="116" t="s">
        <v>33</v>
      </c>
      <c r="F14" s="117" t="s">
        <v>38</v>
      </c>
      <c r="G14" s="116" t="s">
        <v>35</v>
      </c>
    </row>
    <row r="15" spans="1:7">
      <c r="A15" s="114"/>
      <c r="B15" s="19" t="s">
        <v>19</v>
      </c>
      <c r="C15" s="73" t="s">
        <v>36</v>
      </c>
      <c r="D15" s="23" t="s">
        <v>52</v>
      </c>
      <c r="E15" s="116"/>
      <c r="F15" s="117"/>
      <c r="G15" s="116"/>
    </row>
    <row r="16" spans="1:7" ht="26.45">
      <c r="A16" s="115" t="s">
        <v>20</v>
      </c>
      <c r="B16" s="65" t="s">
        <v>21</v>
      </c>
      <c r="C16" s="71" t="s">
        <v>53</v>
      </c>
      <c r="D16" s="46" t="s">
        <v>49</v>
      </c>
      <c r="E16" s="110" t="s">
        <v>33</v>
      </c>
      <c r="F16" s="112" t="s">
        <v>38</v>
      </c>
      <c r="G16" s="110" t="s">
        <v>47</v>
      </c>
    </row>
    <row r="17" spans="1:7" ht="23.45" customHeight="1">
      <c r="A17" s="105"/>
      <c r="B17" s="19" t="s">
        <v>22</v>
      </c>
      <c r="C17" s="32" t="s">
        <v>54</v>
      </c>
      <c r="D17" s="19" t="s">
        <v>49</v>
      </c>
      <c r="E17" s="111"/>
      <c r="F17" s="113"/>
      <c r="G17" s="111"/>
    </row>
  </sheetData>
  <mergeCells count="25">
    <mergeCell ref="G11:G12"/>
    <mergeCell ref="C7:C9"/>
    <mergeCell ref="A11:A12"/>
    <mergeCell ref="B11:B12"/>
    <mergeCell ref="C11:C12"/>
    <mergeCell ref="E11:E12"/>
    <mergeCell ref="F11:F12"/>
    <mergeCell ref="A7:A9"/>
    <mergeCell ref="B7:B9"/>
    <mergeCell ref="E7:E9"/>
    <mergeCell ref="F7:F9"/>
    <mergeCell ref="E16:E17"/>
    <mergeCell ref="F16:F17"/>
    <mergeCell ref="G16:G17"/>
    <mergeCell ref="A14:A15"/>
    <mergeCell ref="A16:A17"/>
    <mergeCell ref="E14:E15"/>
    <mergeCell ref="F14:F15"/>
    <mergeCell ref="G14:G15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7"/>
  <sheetViews>
    <sheetView topLeftCell="B4" workbookViewId="0">
      <selection activeCell="E13" sqref="E13:E14"/>
    </sheetView>
  </sheetViews>
  <sheetFormatPr defaultColWidth="11.42578125" defaultRowHeight="14.45"/>
  <cols>
    <col min="2" max="2" width="31.28515625" customWidth="1"/>
    <col min="3" max="3" width="22.85546875" customWidth="1"/>
    <col min="4" max="4" width="21.140625" customWidth="1"/>
    <col min="5" max="5" width="24.85546875" customWidth="1"/>
    <col min="6" max="6" width="30.7109375" customWidth="1"/>
  </cols>
  <sheetData>
    <row r="4" spans="2:6">
      <c r="B4" s="108" t="s">
        <v>55</v>
      </c>
      <c r="C4" s="108"/>
      <c r="D4" s="108"/>
      <c r="E4" s="108"/>
      <c r="F4" s="108"/>
    </row>
    <row r="5" spans="2:6" ht="26.45">
      <c r="B5" s="18" t="s">
        <v>56</v>
      </c>
      <c r="C5" s="18" t="s">
        <v>57</v>
      </c>
      <c r="D5" s="18" t="s">
        <v>58</v>
      </c>
      <c r="E5" s="18" t="s">
        <v>59</v>
      </c>
      <c r="F5" s="18" t="s">
        <v>60</v>
      </c>
    </row>
    <row r="6" spans="2:6">
      <c r="B6" s="131" t="s">
        <v>61</v>
      </c>
      <c r="C6" s="110" t="s">
        <v>62</v>
      </c>
      <c r="D6" s="23" t="s">
        <v>63</v>
      </c>
      <c r="E6" s="110" t="s">
        <v>64</v>
      </c>
      <c r="F6" s="110" t="s">
        <v>65</v>
      </c>
    </row>
    <row r="7" spans="2:6">
      <c r="B7" s="132"/>
      <c r="C7" s="111"/>
      <c r="D7" s="23" t="s">
        <v>15</v>
      </c>
      <c r="E7" s="111"/>
      <c r="F7" s="111"/>
    </row>
    <row r="8" spans="2:6" ht="14.45" customHeight="1">
      <c r="B8" s="131" t="s">
        <v>66</v>
      </c>
      <c r="C8" s="110" t="s">
        <v>62</v>
      </c>
      <c r="D8" s="23" t="s">
        <v>6</v>
      </c>
      <c r="E8" s="110" t="s">
        <v>67</v>
      </c>
      <c r="F8" s="110" t="s">
        <v>65</v>
      </c>
    </row>
    <row r="9" spans="2:6">
      <c r="B9" s="135"/>
      <c r="C9" s="128"/>
      <c r="D9" s="23" t="s">
        <v>68</v>
      </c>
      <c r="E9" s="128"/>
      <c r="F9" s="128"/>
    </row>
    <row r="10" spans="2:6">
      <c r="B10" s="132"/>
      <c r="C10" s="111"/>
      <c r="D10" s="23" t="s">
        <v>69</v>
      </c>
      <c r="E10" s="111"/>
      <c r="F10" s="111"/>
    </row>
    <row r="11" spans="2:6" ht="26.45">
      <c r="B11" s="85" t="s">
        <v>70</v>
      </c>
      <c r="C11" s="81" t="s">
        <v>71</v>
      </c>
      <c r="D11" s="23" t="s">
        <v>13</v>
      </c>
      <c r="E11" s="82" t="s">
        <v>72</v>
      </c>
      <c r="F11" s="45" t="s">
        <v>65</v>
      </c>
    </row>
    <row r="12" spans="2:6" ht="26.45">
      <c r="B12" s="74" t="s">
        <v>73</v>
      </c>
      <c r="C12" s="23" t="s">
        <v>74</v>
      </c>
      <c r="D12" s="23" t="s">
        <v>21</v>
      </c>
      <c r="E12" s="23" t="s">
        <v>75</v>
      </c>
      <c r="F12" s="23" t="s">
        <v>65</v>
      </c>
    </row>
    <row r="13" spans="2:6" ht="15">
      <c r="B13" s="133" t="s">
        <v>76</v>
      </c>
      <c r="C13" s="110" t="s">
        <v>77</v>
      </c>
      <c r="D13" s="110" t="s">
        <v>11</v>
      </c>
      <c r="E13" s="110" t="s">
        <v>78</v>
      </c>
      <c r="F13" s="23" t="s">
        <v>79</v>
      </c>
    </row>
    <row r="14" spans="2:6" ht="26.45">
      <c r="B14" s="134"/>
      <c r="C14" s="111"/>
      <c r="D14" s="111"/>
      <c r="E14" s="111"/>
      <c r="F14" s="23" t="s">
        <v>80</v>
      </c>
    </row>
    <row r="15" spans="2:6" ht="26.45">
      <c r="B15" s="74" t="s">
        <v>81</v>
      </c>
      <c r="C15" s="23" t="s">
        <v>82</v>
      </c>
      <c r="D15" s="23" t="s">
        <v>17</v>
      </c>
      <c r="E15" s="83" t="s">
        <v>83</v>
      </c>
      <c r="F15" s="23" t="s">
        <v>65</v>
      </c>
    </row>
    <row r="16" spans="2:6" ht="26.45">
      <c r="B16" s="74" t="s">
        <v>84</v>
      </c>
      <c r="C16" s="23" t="s">
        <v>77</v>
      </c>
      <c r="D16" s="23" t="s">
        <v>9</v>
      </c>
      <c r="E16" s="23" t="s">
        <v>85</v>
      </c>
      <c r="F16" s="23" t="s">
        <v>65</v>
      </c>
    </row>
    <row r="17" spans="2:6">
      <c r="B17" s="130" t="s">
        <v>86</v>
      </c>
      <c r="C17" s="130"/>
      <c r="D17" s="130"/>
      <c r="E17" s="130"/>
      <c r="F17" s="130"/>
    </row>
  </sheetData>
  <mergeCells count="14">
    <mergeCell ref="F8:F10"/>
    <mergeCell ref="B17:F17"/>
    <mergeCell ref="B4:F4"/>
    <mergeCell ref="B6:B7"/>
    <mergeCell ref="C6:C7"/>
    <mergeCell ref="E6:E7"/>
    <mergeCell ref="F6:F7"/>
    <mergeCell ref="B13:B14"/>
    <mergeCell ref="C13:C14"/>
    <mergeCell ref="D13:D14"/>
    <mergeCell ref="E13:E14"/>
    <mergeCell ref="B8:B10"/>
    <mergeCell ref="C8:C10"/>
    <mergeCell ref="E8:E10"/>
  </mergeCells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6"/>
  <sheetViews>
    <sheetView topLeftCell="E1" zoomScale="90" zoomScaleNormal="90" workbookViewId="0">
      <selection activeCell="G18" sqref="G18"/>
    </sheetView>
  </sheetViews>
  <sheetFormatPr defaultColWidth="11.42578125" defaultRowHeight="14.45"/>
  <cols>
    <col min="2" max="2" width="33" customWidth="1"/>
    <col min="3" max="3" width="14.5703125" customWidth="1"/>
    <col min="4" max="4" width="17.7109375" bestFit="1" customWidth="1"/>
    <col min="5" max="5" width="11.28515625" customWidth="1"/>
    <col min="7" max="7" width="26.85546875" customWidth="1"/>
  </cols>
  <sheetData>
    <row r="4" spans="2:7">
      <c r="B4" s="130" t="s">
        <v>87</v>
      </c>
      <c r="C4" s="130"/>
      <c r="D4" s="130"/>
      <c r="E4" s="130"/>
      <c r="F4" s="130"/>
      <c r="G4" s="130"/>
    </row>
    <row r="5" spans="2:7" ht="39.6">
      <c r="B5" s="18" t="s">
        <v>88</v>
      </c>
      <c r="C5" s="18" t="s">
        <v>89</v>
      </c>
      <c r="D5" s="18" t="s">
        <v>90</v>
      </c>
      <c r="E5" s="18" t="s">
        <v>91</v>
      </c>
      <c r="F5" s="18" t="s">
        <v>92</v>
      </c>
      <c r="G5" s="18" t="s">
        <v>93</v>
      </c>
    </row>
    <row r="6" spans="2:7">
      <c r="B6" s="131" t="s">
        <v>61</v>
      </c>
      <c r="C6" s="75" t="s">
        <v>63</v>
      </c>
      <c r="D6" s="75" t="s">
        <v>36</v>
      </c>
      <c r="E6" s="75" t="s">
        <v>94</v>
      </c>
      <c r="F6" s="75" t="s">
        <v>38</v>
      </c>
      <c r="G6" s="75" t="s">
        <v>95</v>
      </c>
    </row>
    <row r="7" spans="2:7">
      <c r="B7" s="132"/>
      <c r="C7" s="75" t="s">
        <v>15</v>
      </c>
      <c r="D7" s="75" t="s">
        <v>36</v>
      </c>
      <c r="E7" s="75" t="s">
        <v>94</v>
      </c>
      <c r="F7" s="75" t="s">
        <v>38</v>
      </c>
      <c r="G7" s="75" t="s">
        <v>95</v>
      </c>
    </row>
    <row r="8" spans="2:7">
      <c r="B8" s="131" t="s">
        <v>66</v>
      </c>
      <c r="C8" s="23" t="s">
        <v>6</v>
      </c>
      <c r="D8" s="19" t="s">
        <v>36</v>
      </c>
      <c r="E8" s="23" t="s">
        <v>96</v>
      </c>
      <c r="F8" s="19" t="s">
        <v>38</v>
      </c>
      <c r="G8" s="19" t="s">
        <v>97</v>
      </c>
    </row>
    <row r="9" spans="2:7">
      <c r="B9" s="135"/>
      <c r="C9" s="23" t="s">
        <v>68</v>
      </c>
      <c r="D9" s="19" t="s">
        <v>98</v>
      </c>
      <c r="E9" s="23" t="s">
        <v>96</v>
      </c>
      <c r="F9" s="19" t="s">
        <v>38</v>
      </c>
      <c r="G9" s="19" t="s">
        <v>97</v>
      </c>
    </row>
    <row r="10" spans="2:7">
      <c r="B10" s="132"/>
      <c r="C10" s="23" t="s">
        <v>69</v>
      </c>
      <c r="D10" s="19" t="s">
        <v>36</v>
      </c>
      <c r="E10" s="23" t="s">
        <v>96</v>
      </c>
      <c r="F10" s="19" t="s">
        <v>38</v>
      </c>
      <c r="G10" s="19" t="s">
        <v>97</v>
      </c>
    </row>
    <row r="11" spans="2:7" ht="26.45">
      <c r="B11" s="85" t="s">
        <v>70</v>
      </c>
      <c r="C11" s="23" t="s">
        <v>13</v>
      </c>
      <c r="D11" s="19" t="s">
        <v>99</v>
      </c>
      <c r="E11" s="23" t="s">
        <v>96</v>
      </c>
      <c r="F11" s="19" t="s">
        <v>38</v>
      </c>
      <c r="G11" s="19" t="s">
        <v>100</v>
      </c>
    </row>
    <row r="12" spans="2:7">
      <c r="B12" s="74" t="s">
        <v>73</v>
      </c>
      <c r="C12" s="23" t="s">
        <v>21</v>
      </c>
      <c r="D12" s="19" t="s">
        <v>101</v>
      </c>
      <c r="E12" s="23" t="s">
        <v>94</v>
      </c>
      <c r="F12" s="19" t="s">
        <v>38</v>
      </c>
      <c r="G12" s="19" t="s">
        <v>102</v>
      </c>
    </row>
    <row r="13" spans="2:7" ht="26.45">
      <c r="B13" s="84" t="s">
        <v>76</v>
      </c>
      <c r="C13" s="45" t="s">
        <v>11</v>
      </c>
      <c r="D13" s="64" t="s">
        <v>103</v>
      </c>
      <c r="E13" s="45" t="s">
        <v>94</v>
      </c>
      <c r="F13" s="64" t="s">
        <v>38</v>
      </c>
      <c r="G13" s="19" t="s">
        <v>102</v>
      </c>
    </row>
    <row r="14" spans="2:7">
      <c r="B14" s="74" t="s">
        <v>81</v>
      </c>
      <c r="C14" s="23" t="s">
        <v>17</v>
      </c>
      <c r="D14" s="19" t="s">
        <v>50</v>
      </c>
      <c r="E14" s="23" t="s">
        <v>94</v>
      </c>
      <c r="F14" s="19" t="s">
        <v>38</v>
      </c>
      <c r="G14" s="19" t="s">
        <v>100</v>
      </c>
    </row>
    <row r="15" spans="2:7">
      <c r="B15" s="74" t="s">
        <v>84</v>
      </c>
      <c r="C15" s="23" t="s">
        <v>9</v>
      </c>
      <c r="D15" s="19" t="s">
        <v>104</v>
      </c>
      <c r="E15" s="23" t="s">
        <v>105</v>
      </c>
      <c r="F15" s="19" t="s">
        <v>38</v>
      </c>
      <c r="G15" s="19" t="s">
        <v>106</v>
      </c>
    </row>
    <row r="16" spans="2:7">
      <c r="B16" s="130" t="s">
        <v>86</v>
      </c>
      <c r="C16" s="130"/>
      <c r="D16" s="130"/>
      <c r="E16" s="130"/>
      <c r="F16" s="130"/>
      <c r="G16" s="130"/>
    </row>
  </sheetData>
  <mergeCells count="4">
    <mergeCell ref="B4:G4"/>
    <mergeCell ref="B16:G16"/>
    <mergeCell ref="B6:B7"/>
    <mergeCell ref="B8:B10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5"/>
  <sheetViews>
    <sheetView topLeftCell="A4" zoomScale="90" zoomScaleNormal="90" workbookViewId="0">
      <selection activeCell="A3" sqref="A3:I20"/>
    </sheetView>
  </sheetViews>
  <sheetFormatPr defaultColWidth="11.42578125" defaultRowHeight="14.45"/>
  <cols>
    <col min="1" max="1" width="11.140625" bestFit="1" customWidth="1"/>
    <col min="2" max="2" width="30.28515625" bestFit="1" customWidth="1"/>
    <col min="3" max="3" width="26.28515625" customWidth="1"/>
    <col min="4" max="4" width="17.42578125" customWidth="1"/>
    <col min="5" max="5" width="14.140625" customWidth="1"/>
    <col min="6" max="7" width="12.28515625" customWidth="1"/>
    <col min="8" max="8" width="13.7109375" bestFit="1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160" t="s">
        <v>107</v>
      </c>
      <c r="B2" s="160"/>
      <c r="C2" s="160"/>
      <c r="D2" s="160"/>
      <c r="E2" s="160"/>
      <c r="F2" s="160"/>
      <c r="G2" s="160"/>
      <c r="H2" s="160"/>
      <c r="I2" s="34"/>
    </row>
    <row r="3" spans="1:9" ht="33.6" customHeight="1">
      <c r="A3" s="161" t="s">
        <v>108</v>
      </c>
      <c r="B3" s="161" t="s">
        <v>109</v>
      </c>
      <c r="C3" s="161" t="s">
        <v>110</v>
      </c>
      <c r="D3" s="161" t="s">
        <v>111</v>
      </c>
      <c r="E3" s="161"/>
      <c r="F3" s="161" t="s">
        <v>29</v>
      </c>
      <c r="G3" s="22" t="s">
        <v>112</v>
      </c>
      <c r="H3" s="22" t="s">
        <v>113</v>
      </c>
      <c r="I3" s="22" t="s">
        <v>114</v>
      </c>
    </row>
    <row r="4" spans="1:9">
      <c r="A4" s="161"/>
      <c r="B4" s="161"/>
      <c r="C4" s="161"/>
      <c r="D4" s="22" t="s">
        <v>115</v>
      </c>
      <c r="E4" s="22" t="s">
        <v>116</v>
      </c>
      <c r="F4" s="161"/>
      <c r="G4" s="22" t="s">
        <v>117</v>
      </c>
      <c r="H4" s="22" t="s">
        <v>117</v>
      </c>
      <c r="I4" s="22" t="s">
        <v>118</v>
      </c>
    </row>
    <row r="5" spans="1:9" ht="36" customHeight="1">
      <c r="A5" s="162" t="s">
        <v>119</v>
      </c>
      <c r="B5" s="97" t="s">
        <v>120</v>
      </c>
      <c r="C5" s="36" t="s">
        <v>121</v>
      </c>
      <c r="D5" s="24" t="s">
        <v>122</v>
      </c>
      <c r="E5" s="26">
        <v>1</v>
      </c>
      <c r="F5" s="24" t="s">
        <v>47</v>
      </c>
      <c r="G5" s="27">
        <v>200</v>
      </c>
      <c r="H5" s="27">
        <v>7500</v>
      </c>
      <c r="I5" s="29">
        <f t="shared" ref="I5:I6" si="0">G5/H5</f>
        <v>2.6666666666666668E-2</v>
      </c>
    </row>
    <row r="6" spans="1:9" ht="15">
      <c r="A6" s="44" t="s">
        <v>123</v>
      </c>
      <c r="B6" s="97" t="s">
        <v>6</v>
      </c>
      <c r="C6" s="10" t="s">
        <v>31</v>
      </c>
      <c r="D6" s="10" t="s">
        <v>77</v>
      </c>
      <c r="E6" s="26">
        <v>1</v>
      </c>
      <c r="F6" s="24" t="s">
        <v>35</v>
      </c>
      <c r="G6" s="27"/>
      <c r="H6" s="27">
        <v>1500</v>
      </c>
      <c r="I6" s="29">
        <f t="shared" si="0"/>
        <v>0</v>
      </c>
    </row>
    <row r="7" spans="1:9" ht="15">
      <c r="A7" s="136" t="s">
        <v>124</v>
      </c>
      <c r="B7" s="98" t="s">
        <v>69</v>
      </c>
      <c r="C7" s="86" t="s">
        <v>98</v>
      </c>
      <c r="D7" s="10" t="s">
        <v>77</v>
      </c>
      <c r="E7" s="26">
        <v>1</v>
      </c>
      <c r="F7" s="89" t="s">
        <v>35</v>
      </c>
      <c r="G7" s="87"/>
      <c r="H7" s="87">
        <v>600</v>
      </c>
      <c r="I7" s="88">
        <f>G7/H7</f>
        <v>0</v>
      </c>
    </row>
    <row r="8" spans="1:9" ht="32.25">
      <c r="A8" s="137"/>
      <c r="B8" s="98" t="s">
        <v>125</v>
      </c>
      <c r="C8" s="86" t="s">
        <v>126</v>
      </c>
      <c r="D8" s="10" t="s">
        <v>127</v>
      </c>
      <c r="E8" s="26">
        <v>1</v>
      </c>
      <c r="F8" s="89" t="s">
        <v>128</v>
      </c>
      <c r="G8" s="87">
        <v>123</v>
      </c>
      <c r="H8" s="87">
        <v>1250</v>
      </c>
      <c r="I8" s="88">
        <f>+G8/H8</f>
        <v>9.8400000000000001E-2</v>
      </c>
    </row>
    <row r="9" spans="1:9" ht="21.75">
      <c r="A9" s="138" t="s">
        <v>129</v>
      </c>
      <c r="B9" s="138" t="s">
        <v>130</v>
      </c>
      <c r="C9" s="141" t="s">
        <v>131</v>
      </c>
      <c r="D9" s="10" t="s">
        <v>77</v>
      </c>
      <c r="E9" s="26">
        <v>0.2</v>
      </c>
      <c r="F9" s="10" t="s">
        <v>132</v>
      </c>
      <c r="G9" s="144">
        <v>3620</v>
      </c>
      <c r="H9" s="144">
        <v>35000</v>
      </c>
      <c r="I9" s="147">
        <f>G9/H9</f>
        <v>0.10342857142857143</v>
      </c>
    </row>
    <row r="10" spans="1:9">
      <c r="A10" s="139"/>
      <c r="B10" s="139"/>
      <c r="C10" s="142"/>
      <c r="D10" s="10" t="s">
        <v>122</v>
      </c>
      <c r="E10" s="26">
        <v>0.3</v>
      </c>
      <c r="F10" s="43" t="s">
        <v>41</v>
      </c>
      <c r="G10" s="145"/>
      <c r="H10" s="145"/>
      <c r="I10" s="159"/>
    </row>
    <row r="11" spans="1:9" ht="22.9">
      <c r="A11" s="139"/>
      <c r="B11" s="140"/>
      <c r="C11" s="143"/>
      <c r="D11" s="10" t="s">
        <v>62</v>
      </c>
      <c r="E11" s="26">
        <v>0.5</v>
      </c>
      <c r="F11" s="43" t="s">
        <v>43</v>
      </c>
      <c r="G11" s="146"/>
      <c r="H11" s="146"/>
      <c r="I11" s="148"/>
    </row>
    <row r="12" spans="1:9">
      <c r="A12" s="139"/>
      <c r="B12" s="98" t="s">
        <v>11</v>
      </c>
      <c r="C12" s="86" t="s">
        <v>133</v>
      </c>
      <c r="D12" s="10" t="s">
        <v>77</v>
      </c>
      <c r="E12" s="26">
        <v>1</v>
      </c>
      <c r="F12" s="89" t="s">
        <v>44</v>
      </c>
      <c r="G12" s="87">
        <v>400</v>
      </c>
      <c r="H12" s="87">
        <v>32000</v>
      </c>
      <c r="I12" s="88">
        <f>G12/H12</f>
        <v>1.2500000000000001E-2</v>
      </c>
    </row>
    <row r="13" spans="1:9">
      <c r="A13" s="139"/>
      <c r="B13" s="97" t="s">
        <v>134</v>
      </c>
      <c r="C13" s="36" t="s">
        <v>19</v>
      </c>
      <c r="D13" s="24" t="s">
        <v>77</v>
      </c>
      <c r="E13" s="26">
        <v>1</v>
      </c>
      <c r="F13" s="10" t="s">
        <v>35</v>
      </c>
      <c r="G13" s="27"/>
      <c r="H13" s="27">
        <v>7800</v>
      </c>
      <c r="I13" s="29">
        <f t="shared" ref="I13:I17" si="1">G13/H13</f>
        <v>0</v>
      </c>
    </row>
    <row r="14" spans="1:9">
      <c r="A14" s="140"/>
      <c r="B14" s="95" t="s">
        <v>135</v>
      </c>
      <c r="C14" s="91" t="s">
        <v>50</v>
      </c>
      <c r="D14" s="37" t="s">
        <v>136</v>
      </c>
      <c r="E14" s="99">
        <v>1</v>
      </c>
      <c r="F14" s="92" t="s">
        <v>35</v>
      </c>
      <c r="G14" s="93"/>
      <c r="H14" s="93">
        <v>1400</v>
      </c>
      <c r="I14" s="90">
        <f t="shared" si="1"/>
        <v>0</v>
      </c>
    </row>
    <row r="15" spans="1:9">
      <c r="A15" s="155" t="s">
        <v>137</v>
      </c>
      <c r="B15" s="163" t="s">
        <v>138</v>
      </c>
      <c r="C15" s="166" t="s">
        <v>139</v>
      </c>
      <c r="D15" s="10" t="s">
        <v>136</v>
      </c>
      <c r="E15" s="26">
        <v>0.9</v>
      </c>
      <c r="F15" s="153" t="s">
        <v>35</v>
      </c>
      <c r="G15" s="144"/>
      <c r="H15" s="144">
        <v>1500</v>
      </c>
      <c r="I15" s="147">
        <f>G15/H15</f>
        <v>0</v>
      </c>
    </row>
    <row r="16" spans="1:9">
      <c r="A16" s="165"/>
      <c r="B16" s="164"/>
      <c r="C16" s="158"/>
      <c r="D16" s="10" t="s">
        <v>122</v>
      </c>
      <c r="E16" s="26">
        <v>0.1</v>
      </c>
      <c r="F16" s="154"/>
      <c r="G16" s="146"/>
      <c r="H16" s="146"/>
      <c r="I16" s="148"/>
    </row>
    <row r="17" spans="1:9" ht="22.9" customHeight="1">
      <c r="A17" s="165"/>
      <c r="B17" s="138" t="s">
        <v>140</v>
      </c>
      <c r="C17" s="138" t="s">
        <v>99</v>
      </c>
      <c r="D17" s="24" t="s">
        <v>62</v>
      </c>
      <c r="E17" s="26">
        <v>0.5</v>
      </c>
      <c r="F17" s="151" t="s">
        <v>47</v>
      </c>
      <c r="G17" s="144">
        <v>1453</v>
      </c>
      <c r="H17" s="149">
        <v>16000</v>
      </c>
      <c r="I17" s="147">
        <f t="shared" si="1"/>
        <v>9.0812500000000004E-2</v>
      </c>
    </row>
    <row r="18" spans="1:9">
      <c r="A18" s="165"/>
      <c r="B18" s="140"/>
      <c r="C18" s="140"/>
      <c r="D18" s="24" t="s">
        <v>122</v>
      </c>
      <c r="E18" s="26">
        <v>0.5</v>
      </c>
      <c r="F18" s="152"/>
      <c r="G18" s="146"/>
      <c r="H18" s="150"/>
      <c r="I18" s="148"/>
    </row>
    <row r="19" spans="1:9" ht="20.45" customHeight="1">
      <c r="A19" s="165"/>
      <c r="B19" s="155" t="s">
        <v>141</v>
      </c>
      <c r="C19" s="157" t="s">
        <v>142</v>
      </c>
      <c r="D19" s="10" t="s">
        <v>77</v>
      </c>
      <c r="E19" s="25">
        <v>0.3</v>
      </c>
      <c r="F19" s="151" t="s">
        <v>47</v>
      </c>
      <c r="G19" s="149">
        <v>300</v>
      </c>
      <c r="H19" s="149">
        <v>12000</v>
      </c>
      <c r="I19" s="147">
        <f>G19/H19</f>
        <v>2.5000000000000001E-2</v>
      </c>
    </row>
    <row r="20" spans="1:9">
      <c r="A20" s="156"/>
      <c r="B20" s="156"/>
      <c r="C20" s="158"/>
      <c r="D20" s="24" t="s">
        <v>62</v>
      </c>
      <c r="E20" s="26">
        <v>0.7</v>
      </c>
      <c r="F20" s="152"/>
      <c r="G20" s="150"/>
      <c r="H20" s="150"/>
      <c r="I20" s="148"/>
    </row>
    <row r="27" spans="1:9">
      <c r="C27" s="28" t="s">
        <v>143</v>
      </c>
      <c r="D27" s="28" t="s">
        <v>119</v>
      </c>
    </row>
    <row r="28" spans="1:9">
      <c r="C28" s="28" t="s">
        <v>144</v>
      </c>
      <c r="D28" s="28" t="s">
        <v>123</v>
      </c>
    </row>
    <row r="29" spans="1:9">
      <c r="C29" s="28" t="s">
        <v>145</v>
      </c>
      <c r="D29" s="28" t="s">
        <v>124</v>
      </c>
    </row>
    <row r="30" spans="1:9">
      <c r="C30" s="28" t="s">
        <v>146</v>
      </c>
      <c r="D30" s="28" t="s">
        <v>129</v>
      </c>
    </row>
    <row r="31" spans="1:9">
      <c r="C31" s="28" t="s">
        <v>147</v>
      </c>
      <c r="D31" s="28" t="s">
        <v>129</v>
      </c>
    </row>
    <row r="32" spans="1:9">
      <c r="C32" s="28" t="s">
        <v>148</v>
      </c>
      <c r="D32" s="28" t="s">
        <v>129</v>
      </c>
    </row>
    <row r="33" spans="3:4">
      <c r="C33" s="28" t="s">
        <v>149</v>
      </c>
      <c r="D33" s="28" t="s">
        <v>137</v>
      </c>
    </row>
    <row r="34" spans="3:4">
      <c r="C34" s="28" t="s">
        <v>150</v>
      </c>
      <c r="D34" s="28" t="s">
        <v>137</v>
      </c>
    </row>
    <row r="35" spans="3:4">
      <c r="C35" t="s">
        <v>151</v>
      </c>
      <c r="D35" t="s">
        <v>137</v>
      </c>
    </row>
  </sheetData>
  <mergeCells count="33">
    <mergeCell ref="I9:I11"/>
    <mergeCell ref="G17:G18"/>
    <mergeCell ref="I17:I18"/>
    <mergeCell ref="F19:F20"/>
    <mergeCell ref="A2:H2"/>
    <mergeCell ref="B3:B4"/>
    <mergeCell ref="C3:C4"/>
    <mergeCell ref="A5"/>
    <mergeCell ref="A3:A4"/>
    <mergeCell ref="D3:E3"/>
    <mergeCell ref="F3:F4"/>
    <mergeCell ref="B15:B16"/>
    <mergeCell ref="A15:A20"/>
    <mergeCell ref="C15:C16"/>
    <mergeCell ref="H15:H16"/>
    <mergeCell ref="I15:I16"/>
    <mergeCell ref="F15:F16"/>
    <mergeCell ref="G15:G16"/>
    <mergeCell ref="B19:B20"/>
    <mergeCell ref="C19:C20"/>
    <mergeCell ref="H19:H20"/>
    <mergeCell ref="I19:I20"/>
    <mergeCell ref="G19:G20"/>
    <mergeCell ref="B17:B18"/>
    <mergeCell ref="C17:C18"/>
    <mergeCell ref="H17:H18"/>
    <mergeCell ref="F17:F18"/>
    <mergeCell ref="A7:A8"/>
    <mergeCell ref="A9:A14"/>
    <mergeCell ref="B9:B11"/>
    <mergeCell ref="C9:C11"/>
    <mergeCell ref="H9:H11"/>
    <mergeCell ref="G9:G1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5"/>
  <sheetViews>
    <sheetView tabSelected="1" zoomScaleNormal="100" workbookViewId="0">
      <selection activeCell="E9" sqref="E9"/>
    </sheetView>
  </sheetViews>
  <sheetFormatPr defaultColWidth="11.42578125" defaultRowHeight="14.45"/>
  <cols>
    <col min="1" max="1" width="8.85546875" customWidth="1"/>
    <col min="2" max="2" width="11" customWidth="1"/>
    <col min="3" max="3" width="31.7109375" bestFit="1" customWidth="1"/>
    <col min="4" max="4" width="17.42578125" style="41" bestFit="1" customWidth="1"/>
    <col min="5" max="6" width="12.7109375" customWidth="1"/>
    <col min="7" max="7" width="11.85546875" customWidth="1"/>
    <col min="8" max="8" width="4.42578125" customWidth="1"/>
    <col min="9" max="9" width="31.7109375" bestFit="1" customWidth="1"/>
    <col min="11" max="11" width="11.42578125" customWidth="1"/>
    <col min="13" max="13" width="8.5703125" customWidth="1"/>
    <col min="14" max="14" width="6" customWidth="1"/>
  </cols>
  <sheetData>
    <row r="2" spans="2:13" ht="15" thickBot="1">
      <c r="B2" s="168" t="s">
        <v>152</v>
      </c>
      <c r="C2" s="169"/>
      <c r="D2" s="169"/>
      <c r="E2" s="169"/>
      <c r="F2" s="169"/>
      <c r="G2" s="169"/>
    </row>
    <row r="3" spans="2:13" ht="28.5" customHeight="1">
      <c r="B3" s="109" t="s">
        <v>108</v>
      </c>
      <c r="C3" s="109" t="s">
        <v>109</v>
      </c>
      <c r="D3" s="109" t="s">
        <v>110</v>
      </c>
      <c r="E3" s="18" t="s">
        <v>153</v>
      </c>
      <c r="F3" s="18" t="s">
        <v>154</v>
      </c>
      <c r="G3" s="18" t="s">
        <v>113</v>
      </c>
      <c r="I3" s="170" t="s">
        <v>109</v>
      </c>
      <c r="J3" s="20" t="s">
        <v>153</v>
      </c>
      <c r="K3" s="20" t="s">
        <v>154</v>
      </c>
      <c r="L3" s="20" t="s">
        <v>113</v>
      </c>
      <c r="M3" s="170" t="s">
        <v>155</v>
      </c>
    </row>
    <row r="4" spans="2:13" ht="15.75" customHeight="1" thickBot="1">
      <c r="B4" s="109"/>
      <c r="C4" s="109"/>
      <c r="D4" s="109"/>
      <c r="E4" s="18" t="s">
        <v>117</v>
      </c>
      <c r="F4" s="18" t="s">
        <v>117</v>
      </c>
      <c r="G4" s="18" t="s">
        <v>117</v>
      </c>
      <c r="I4" s="171"/>
      <c r="J4" s="21" t="s">
        <v>117</v>
      </c>
      <c r="K4" s="21" t="s">
        <v>117</v>
      </c>
      <c r="L4" s="21" t="s">
        <v>117</v>
      </c>
      <c r="M4" s="171"/>
    </row>
    <row r="5" spans="2:13">
      <c r="B5" s="95" t="s">
        <v>119</v>
      </c>
      <c r="C5" s="97" t="s">
        <v>120</v>
      </c>
      <c r="D5" s="36" t="s">
        <v>121</v>
      </c>
      <c r="E5" s="2">
        <v>5000</v>
      </c>
      <c r="F5" s="2">
        <v>7500</v>
      </c>
      <c r="G5" s="1">
        <v>7500</v>
      </c>
      <c r="I5" s="38" t="s">
        <v>120</v>
      </c>
      <c r="J5" s="2">
        <f>E5</f>
        <v>5000</v>
      </c>
      <c r="K5" s="2">
        <f>F5</f>
        <v>7500</v>
      </c>
      <c r="L5" s="1">
        <f>G5</f>
        <v>7500</v>
      </c>
      <c r="M5" s="17">
        <f>K5/J5*100-100</f>
        <v>50</v>
      </c>
    </row>
    <row r="6" spans="2:13" ht="15">
      <c r="B6" s="101" t="s">
        <v>123</v>
      </c>
      <c r="C6" s="97" t="s">
        <v>6</v>
      </c>
      <c r="D6" s="36" t="s">
        <v>31</v>
      </c>
      <c r="E6" s="2">
        <v>500</v>
      </c>
      <c r="F6" s="2">
        <v>3000</v>
      </c>
      <c r="G6" s="1">
        <v>1500</v>
      </c>
      <c r="I6" s="35" t="s">
        <v>6</v>
      </c>
      <c r="J6" s="2">
        <f t="shared" ref="J6:J15" si="0">E6</f>
        <v>500</v>
      </c>
      <c r="K6" s="2">
        <f t="shared" ref="K6:K15" si="1">F6</f>
        <v>3000</v>
      </c>
      <c r="L6" s="1">
        <f t="shared" ref="L6:L15" si="2">G6</f>
        <v>1500</v>
      </c>
      <c r="M6" s="17">
        <f t="shared" ref="M6:M15" si="3">K6/J6*100-100</f>
        <v>500</v>
      </c>
    </row>
    <row r="7" spans="2:13" ht="15">
      <c r="B7" s="172" t="s">
        <v>124</v>
      </c>
      <c r="C7" s="98" t="s">
        <v>69</v>
      </c>
      <c r="D7" s="36" t="s">
        <v>98</v>
      </c>
      <c r="E7" s="1">
        <v>600</v>
      </c>
      <c r="F7" s="1">
        <v>3000</v>
      </c>
      <c r="G7" s="1">
        <v>600</v>
      </c>
      <c r="I7" s="38" t="s">
        <v>69</v>
      </c>
      <c r="J7" s="2">
        <f t="shared" si="0"/>
        <v>600</v>
      </c>
      <c r="K7" s="2">
        <f t="shared" si="1"/>
        <v>3000</v>
      </c>
      <c r="L7" s="1">
        <f>G7</f>
        <v>600</v>
      </c>
      <c r="M7" s="17">
        <f t="shared" si="3"/>
        <v>400</v>
      </c>
    </row>
    <row r="8" spans="2:13" ht="15">
      <c r="B8" s="173"/>
      <c r="C8" s="98" t="s">
        <v>125</v>
      </c>
      <c r="D8" s="36" t="s">
        <v>126</v>
      </c>
      <c r="E8" s="1">
        <v>1200</v>
      </c>
      <c r="F8" s="1">
        <v>1648</v>
      </c>
      <c r="G8" s="1">
        <v>1250</v>
      </c>
      <c r="I8" s="102" t="s">
        <v>125</v>
      </c>
      <c r="J8" s="2">
        <v>1200</v>
      </c>
      <c r="K8" s="2">
        <v>1648</v>
      </c>
      <c r="L8" s="1">
        <v>1250</v>
      </c>
      <c r="M8" s="17">
        <f t="shared" si="3"/>
        <v>37.333333333333343</v>
      </c>
    </row>
    <row r="9" spans="2:13" ht="15">
      <c r="B9" s="138" t="s">
        <v>129</v>
      </c>
      <c r="C9" s="94" t="s">
        <v>130</v>
      </c>
      <c r="D9" s="36" t="s">
        <v>131</v>
      </c>
      <c r="E9" s="3">
        <v>25000</v>
      </c>
      <c r="F9" s="3">
        <v>35000</v>
      </c>
      <c r="G9" s="1">
        <v>35000</v>
      </c>
      <c r="I9" s="38" t="s">
        <v>130</v>
      </c>
      <c r="J9" s="2">
        <f t="shared" si="0"/>
        <v>25000</v>
      </c>
      <c r="K9" s="2">
        <f t="shared" si="1"/>
        <v>35000</v>
      </c>
      <c r="L9" s="1">
        <f t="shared" si="2"/>
        <v>35000</v>
      </c>
      <c r="M9" s="17">
        <f t="shared" si="3"/>
        <v>40</v>
      </c>
    </row>
    <row r="10" spans="2:13">
      <c r="B10" s="139"/>
      <c r="C10" s="98" t="s">
        <v>11</v>
      </c>
      <c r="D10" s="10" t="s">
        <v>133</v>
      </c>
      <c r="E10" s="2">
        <v>8000</v>
      </c>
      <c r="F10" s="15">
        <v>34000</v>
      </c>
      <c r="G10" s="1">
        <v>32000</v>
      </c>
      <c r="I10" s="35" t="s">
        <v>11</v>
      </c>
      <c r="J10" s="2">
        <f t="shared" si="0"/>
        <v>8000</v>
      </c>
      <c r="K10" s="2">
        <f t="shared" si="1"/>
        <v>34000</v>
      </c>
      <c r="L10" s="1">
        <f t="shared" si="2"/>
        <v>32000</v>
      </c>
      <c r="M10" s="17">
        <f t="shared" si="3"/>
        <v>325</v>
      </c>
    </row>
    <row r="11" spans="2:13">
      <c r="B11" s="139"/>
      <c r="C11" s="97" t="s">
        <v>134</v>
      </c>
      <c r="D11" s="40" t="s">
        <v>19</v>
      </c>
      <c r="E11" s="2">
        <v>5000</v>
      </c>
      <c r="F11" s="15">
        <v>8200</v>
      </c>
      <c r="G11" s="1">
        <v>7800</v>
      </c>
      <c r="I11" s="39" t="s">
        <v>134</v>
      </c>
      <c r="J11" s="2">
        <f t="shared" si="0"/>
        <v>5000</v>
      </c>
      <c r="K11" s="2">
        <f t="shared" si="1"/>
        <v>8200</v>
      </c>
      <c r="L11" s="1">
        <f t="shared" si="2"/>
        <v>7800</v>
      </c>
      <c r="M11" s="17">
        <f t="shared" si="3"/>
        <v>64</v>
      </c>
    </row>
    <row r="12" spans="2:13">
      <c r="B12" s="140"/>
      <c r="C12" s="95" t="s">
        <v>135</v>
      </c>
      <c r="D12" s="36" t="s">
        <v>50</v>
      </c>
      <c r="E12" s="2">
        <v>1200</v>
      </c>
      <c r="F12" s="15">
        <v>1800</v>
      </c>
      <c r="G12" s="1">
        <v>1400</v>
      </c>
      <c r="I12" s="35" t="s">
        <v>135</v>
      </c>
      <c r="J12" s="2">
        <f t="shared" si="0"/>
        <v>1200</v>
      </c>
      <c r="K12" s="2">
        <f t="shared" si="1"/>
        <v>1800</v>
      </c>
      <c r="L12" s="1">
        <f t="shared" si="2"/>
        <v>1400</v>
      </c>
      <c r="M12" s="17">
        <f t="shared" si="3"/>
        <v>50</v>
      </c>
    </row>
    <row r="13" spans="2:13">
      <c r="B13" s="163" t="s">
        <v>137</v>
      </c>
      <c r="C13" s="98" t="s">
        <v>138</v>
      </c>
      <c r="D13" s="40" t="s">
        <v>139</v>
      </c>
      <c r="E13" s="2">
        <v>1250</v>
      </c>
      <c r="F13" s="2">
        <v>1625</v>
      </c>
      <c r="G13" s="2">
        <v>1500</v>
      </c>
      <c r="I13" s="39" t="s">
        <v>138</v>
      </c>
      <c r="J13" s="2">
        <f t="shared" si="0"/>
        <v>1250</v>
      </c>
      <c r="K13" s="2">
        <f t="shared" si="1"/>
        <v>1625</v>
      </c>
      <c r="L13" s="1">
        <f t="shared" si="2"/>
        <v>1500</v>
      </c>
      <c r="M13" s="17">
        <f t="shared" si="3"/>
        <v>30</v>
      </c>
    </row>
    <row r="14" spans="2:13" ht="28.9">
      <c r="B14" s="167"/>
      <c r="C14" s="94" t="s">
        <v>140</v>
      </c>
      <c r="D14" s="40" t="s">
        <v>99</v>
      </c>
      <c r="E14" s="2">
        <v>11000</v>
      </c>
      <c r="F14" s="2">
        <v>22000</v>
      </c>
      <c r="G14" s="2">
        <v>16000</v>
      </c>
      <c r="I14" s="39" t="s">
        <v>140</v>
      </c>
      <c r="J14" s="2">
        <f t="shared" si="0"/>
        <v>11000</v>
      </c>
      <c r="K14" s="2">
        <f t="shared" si="1"/>
        <v>22000</v>
      </c>
      <c r="L14" s="1">
        <f t="shared" si="2"/>
        <v>16000</v>
      </c>
      <c r="M14" s="17">
        <f t="shared" si="3"/>
        <v>100</v>
      </c>
    </row>
    <row r="15" spans="2:13" ht="14.45" customHeight="1">
      <c r="B15" s="164"/>
      <c r="C15" s="100" t="s">
        <v>141</v>
      </c>
      <c r="D15" s="40" t="s">
        <v>142</v>
      </c>
      <c r="E15" s="2">
        <v>7000</v>
      </c>
      <c r="F15" s="2">
        <v>13500</v>
      </c>
      <c r="G15" s="2">
        <v>12000</v>
      </c>
      <c r="I15" s="39" t="s">
        <v>141</v>
      </c>
      <c r="J15" s="2">
        <f t="shared" si="0"/>
        <v>7000</v>
      </c>
      <c r="K15" s="2">
        <f t="shared" si="1"/>
        <v>13500</v>
      </c>
      <c r="L15" s="1">
        <f t="shared" si="2"/>
        <v>12000</v>
      </c>
      <c r="M15" s="17">
        <f t="shared" si="3"/>
        <v>92.857142857142861</v>
      </c>
    </row>
  </sheetData>
  <mergeCells count="9">
    <mergeCell ref="B9:B12"/>
    <mergeCell ref="B13:B15"/>
    <mergeCell ref="B2:G2"/>
    <mergeCell ref="M3:M4"/>
    <mergeCell ref="I3:I4"/>
    <mergeCell ref="B3:B4"/>
    <mergeCell ref="C3:C4"/>
    <mergeCell ref="D3:D4"/>
    <mergeCell ref="B7:B8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43"/>
  <sheetViews>
    <sheetView topLeftCell="A6" zoomScaleNormal="100" workbookViewId="0">
      <selection activeCell="A25" sqref="A25"/>
    </sheetView>
  </sheetViews>
  <sheetFormatPr defaultColWidth="11.42578125" defaultRowHeight="14.45"/>
  <cols>
    <col min="1" max="1" width="31.28515625" bestFit="1" customWidth="1"/>
    <col min="2" max="6" width="12" bestFit="1" customWidth="1"/>
    <col min="8" max="8" width="12.140625" bestFit="1" customWidth="1"/>
  </cols>
  <sheetData>
    <row r="2" spans="1:8">
      <c r="A2" s="47" t="s">
        <v>156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 t="s">
        <v>157</v>
      </c>
      <c r="H2" s="9" t="s">
        <v>158</v>
      </c>
    </row>
    <row r="3" spans="1:8">
      <c r="A3" s="49" t="s">
        <v>11</v>
      </c>
      <c r="B3" s="5">
        <v>6578</v>
      </c>
      <c r="C3" s="5">
        <v>8083</v>
      </c>
      <c r="D3" s="5">
        <v>7795</v>
      </c>
      <c r="E3" s="5">
        <v>8802</v>
      </c>
      <c r="F3" s="5">
        <v>11985</v>
      </c>
      <c r="G3" s="5">
        <v>8649</v>
      </c>
      <c r="H3" s="5"/>
    </row>
    <row r="4" spans="1:8">
      <c r="A4" s="76" t="s">
        <v>159</v>
      </c>
      <c r="B4" s="5">
        <v>4384</v>
      </c>
      <c r="C4" s="5">
        <v>4667</v>
      </c>
      <c r="D4" s="5">
        <v>6470</v>
      </c>
      <c r="E4" s="5">
        <v>8027</v>
      </c>
      <c r="F4" s="5">
        <v>7835</v>
      </c>
      <c r="G4" s="5">
        <v>6277</v>
      </c>
      <c r="H4" s="5"/>
    </row>
    <row r="5" spans="1:8">
      <c r="A5" s="49" t="s">
        <v>21</v>
      </c>
      <c r="B5" s="5">
        <v>2102.4934323366579</v>
      </c>
      <c r="C5" s="5">
        <v>2891.0527732327482</v>
      </c>
      <c r="D5" s="5">
        <v>3537.737376999426</v>
      </c>
      <c r="E5" s="5">
        <v>3475.6469986760362</v>
      </c>
      <c r="F5" s="5">
        <v>3611.1368423067911</v>
      </c>
      <c r="G5" s="5">
        <v>3123.6134847103322</v>
      </c>
      <c r="H5" s="5"/>
    </row>
    <row r="6" spans="1:8">
      <c r="A6" s="76" t="s">
        <v>160</v>
      </c>
      <c r="B6" s="42">
        <v>5174</v>
      </c>
      <c r="C6" s="5">
        <v>5489</v>
      </c>
      <c r="D6" s="5">
        <v>7564</v>
      </c>
      <c r="E6" s="5">
        <v>8609</v>
      </c>
      <c r="F6" s="5">
        <v>9687</v>
      </c>
      <c r="G6" s="5">
        <v>7303</v>
      </c>
      <c r="H6" s="5"/>
    </row>
    <row r="7" spans="1:8">
      <c r="A7" s="49" t="s">
        <v>161</v>
      </c>
      <c r="B7" s="5">
        <v>294.75283008785789</v>
      </c>
      <c r="C7" s="5">
        <v>290.56382088123792</v>
      </c>
      <c r="D7" s="5">
        <v>352.65452904927162</v>
      </c>
      <c r="E7" s="5">
        <v>482.01652419445799</v>
      </c>
      <c r="F7" s="5">
        <v>529.44034000886779</v>
      </c>
      <c r="G7" s="5">
        <v>389.88560884433866</v>
      </c>
      <c r="H7" s="5"/>
    </row>
    <row r="8" spans="1:8">
      <c r="A8" s="48" t="s">
        <v>162</v>
      </c>
      <c r="B8" s="5">
        <v>913.351474523702</v>
      </c>
      <c r="C8" s="5">
        <v>931.7627230981974</v>
      </c>
      <c r="D8" s="5">
        <v>1094.580631109736</v>
      </c>
      <c r="E8" s="5">
        <v>1541.042176969316</v>
      </c>
      <c r="F8" s="5">
        <v>1600.8059481122209</v>
      </c>
      <c r="G8" s="5">
        <v>1216.3085907626344</v>
      </c>
      <c r="H8" s="5"/>
    </row>
    <row r="9" spans="1:8">
      <c r="A9" s="48" t="s">
        <v>68</v>
      </c>
      <c r="B9" s="5">
        <v>1137.166666666667</v>
      </c>
      <c r="C9" s="5">
        <v>1348.083333333333</v>
      </c>
      <c r="D9" s="5">
        <v>1711.272727272727</v>
      </c>
      <c r="E9" s="5">
        <v>2230.416666666667</v>
      </c>
      <c r="F9" s="5">
        <v>2177</v>
      </c>
      <c r="G9" s="5">
        <v>1720.7878787878788</v>
      </c>
      <c r="H9" s="5"/>
    </row>
    <row r="10" spans="1:8">
      <c r="A10" s="49" t="s">
        <v>9</v>
      </c>
      <c r="B10" s="5">
        <v>10017</v>
      </c>
      <c r="C10" s="5">
        <v>12187</v>
      </c>
      <c r="D10" s="5">
        <v>12000</v>
      </c>
      <c r="E10" s="5">
        <v>38900</v>
      </c>
      <c r="F10" s="5">
        <v>30000</v>
      </c>
      <c r="G10" s="5">
        <v>20621</v>
      </c>
      <c r="H10" s="5"/>
    </row>
    <row r="11" spans="1:8">
      <c r="A11" s="63" t="s">
        <v>6</v>
      </c>
      <c r="B11" s="5">
        <v>2216.541666666667</v>
      </c>
      <c r="C11" s="5">
        <v>1840.1420878561739</v>
      </c>
      <c r="D11" s="5">
        <v>1949.583333333333</v>
      </c>
      <c r="E11" s="5">
        <v>3539.458333333333</v>
      </c>
      <c r="F11" s="5">
        <v>3684.9174286505959</v>
      </c>
      <c r="G11" s="5">
        <v>2646.1285699680207</v>
      </c>
      <c r="H11" s="5"/>
    </row>
    <row r="12" spans="1:8">
      <c r="A12" s="48" t="s">
        <v>69</v>
      </c>
      <c r="B12" s="5">
        <v>1617.7179834489</v>
      </c>
      <c r="C12" s="5">
        <v>1194.394859130942</v>
      </c>
      <c r="D12" s="5">
        <v>1366.3985959284489</v>
      </c>
      <c r="E12" s="5">
        <v>3041.6645417708442</v>
      </c>
      <c r="F12" s="5">
        <v>2279.8022004625359</v>
      </c>
      <c r="G12" s="5">
        <v>1899.9956361483341</v>
      </c>
      <c r="H12" s="5"/>
    </row>
    <row r="13" spans="1:8">
      <c r="A13" s="48" t="s">
        <v>163</v>
      </c>
      <c r="B13" s="5">
        <v>2490.934466019417</v>
      </c>
      <c r="C13" s="5">
        <v>3113.2078219364889</v>
      </c>
      <c r="D13" s="5">
        <v>2490.05657708628</v>
      </c>
      <c r="E13" s="5">
        <v>3354.5</v>
      </c>
      <c r="F13" s="5">
        <v>3825.6241355463362</v>
      </c>
      <c r="G13" s="5">
        <v>3054.8646001177049</v>
      </c>
      <c r="H13" s="5"/>
    </row>
    <row r="14" spans="1:8" ht="15" thickBot="1">
      <c r="A14" s="7"/>
      <c r="B14" s="7"/>
      <c r="C14" s="7"/>
      <c r="D14" s="7"/>
      <c r="E14" s="7"/>
      <c r="F14" s="7"/>
      <c r="G14" s="7"/>
      <c r="H14" s="7"/>
    </row>
    <row r="15" spans="1:8">
      <c r="A15" s="33" t="s">
        <v>164</v>
      </c>
      <c r="B15" s="7"/>
      <c r="C15" s="7"/>
      <c r="D15" s="7"/>
      <c r="E15" s="7"/>
      <c r="F15" s="7"/>
      <c r="G15" s="7"/>
      <c r="H15" s="7"/>
    </row>
    <row r="16" spans="1:8">
      <c r="A16" s="14" t="s">
        <v>165</v>
      </c>
      <c r="B16" s="7"/>
      <c r="C16" s="7"/>
      <c r="D16" s="7"/>
      <c r="E16" s="7"/>
      <c r="F16" s="7"/>
      <c r="G16" s="7"/>
      <c r="H16" s="7"/>
    </row>
    <row r="17" spans="1:8">
      <c r="A17" s="12" t="s">
        <v>166</v>
      </c>
      <c r="C17" s="7"/>
      <c r="D17" s="7"/>
      <c r="E17" s="7"/>
      <c r="F17" s="7"/>
      <c r="G17" s="7"/>
      <c r="H17" s="7"/>
    </row>
    <row r="18" spans="1:8" ht="23.45" thickBot="1">
      <c r="A18" s="13" t="s">
        <v>167</v>
      </c>
      <c r="C18" s="7"/>
      <c r="D18" s="7"/>
      <c r="E18" s="7"/>
      <c r="F18" s="7"/>
      <c r="G18" s="7"/>
      <c r="H18" s="7"/>
    </row>
    <row r="19" spans="1:8">
      <c r="C19" s="7"/>
      <c r="D19" s="7"/>
      <c r="E19" s="7"/>
      <c r="F19" s="7"/>
      <c r="G19" s="7"/>
      <c r="H19" s="7"/>
    </row>
    <row r="20" spans="1:8">
      <c r="C20" s="7"/>
      <c r="D20" s="7"/>
      <c r="E20" s="7"/>
      <c r="F20" s="7"/>
      <c r="G20" s="7"/>
      <c r="H20" s="7"/>
    </row>
    <row r="21" spans="1:8">
      <c r="C21" s="7"/>
      <c r="D21" s="7"/>
      <c r="E21" s="7"/>
      <c r="F21" s="7"/>
      <c r="G21" s="7"/>
      <c r="H21" s="7"/>
    </row>
    <row r="24" spans="1:8">
      <c r="A24" s="9" t="s">
        <v>109</v>
      </c>
      <c r="B24" s="9" t="s">
        <v>157</v>
      </c>
    </row>
    <row r="25" spans="1:8">
      <c r="A25" s="77" t="s">
        <v>68</v>
      </c>
      <c r="B25" s="5">
        <v>1720.7878787878788</v>
      </c>
    </row>
    <row r="26" spans="1:8">
      <c r="A26" s="48" t="s">
        <v>69</v>
      </c>
      <c r="B26" s="5">
        <v>1899.9956361483341</v>
      </c>
    </row>
    <row r="27" spans="1:8">
      <c r="A27" s="50" t="s">
        <v>6</v>
      </c>
      <c r="B27" s="5">
        <v>2646.1285699680207</v>
      </c>
    </row>
    <row r="28" spans="1:8">
      <c r="A28" s="48" t="s">
        <v>163</v>
      </c>
      <c r="B28" s="5">
        <v>3054.8646001177049</v>
      </c>
    </row>
    <row r="29" spans="1:8">
      <c r="A29" s="51" t="s">
        <v>21</v>
      </c>
      <c r="B29" s="5">
        <v>3123.6134847103322</v>
      </c>
    </row>
    <row r="30" spans="1:8">
      <c r="A30" s="51" t="s">
        <v>11</v>
      </c>
      <c r="B30" s="5">
        <v>8649</v>
      </c>
    </row>
    <row r="31" spans="1:8">
      <c r="A31" s="51" t="s">
        <v>9</v>
      </c>
      <c r="B31" s="5">
        <v>20621</v>
      </c>
    </row>
    <row r="32" spans="1:8">
      <c r="A32" s="78" t="s">
        <v>160</v>
      </c>
      <c r="B32" s="5">
        <v>7303</v>
      </c>
    </row>
    <row r="33" spans="1:2">
      <c r="A33" s="76" t="s">
        <v>159</v>
      </c>
      <c r="B33" s="5">
        <v>6277</v>
      </c>
    </row>
    <row r="34" spans="1:2">
      <c r="A34" s="48" t="s">
        <v>162</v>
      </c>
      <c r="B34" s="5">
        <v>1216.3085907626344</v>
      </c>
    </row>
    <row r="35" spans="1:2">
      <c r="A35" s="96" t="s">
        <v>161</v>
      </c>
      <c r="B35" s="5">
        <v>389.88560884433866</v>
      </c>
    </row>
    <row r="36" spans="1:2">
      <c r="A36" s="53"/>
      <c r="B36" s="7"/>
    </row>
    <row r="37" spans="1:2">
      <c r="A37" s="53"/>
      <c r="B37" s="7"/>
    </row>
    <row r="38" spans="1:2">
      <c r="A38" s="54"/>
      <c r="B38" s="7"/>
    </row>
    <row r="39" spans="1:2">
      <c r="A39" s="54"/>
      <c r="B39" s="7"/>
    </row>
    <row r="40" spans="1:2">
      <c r="A40" s="54"/>
      <c r="B40" s="7"/>
    </row>
    <row r="41" spans="1:2">
      <c r="A41" s="52"/>
      <c r="B41" s="7"/>
    </row>
    <row r="42" spans="1:2">
      <c r="A42" s="54"/>
      <c r="B42" s="7"/>
    </row>
    <row r="43" spans="1:2">
      <c r="A43" s="54"/>
      <c r="B43" s="7"/>
    </row>
  </sheetData>
  <autoFilter ref="A24:B29" xr:uid="{00000000-0001-0000-0800-000000000000}">
    <sortState xmlns:xlrd2="http://schemas.microsoft.com/office/spreadsheetml/2017/richdata2" ref="A25:B33">
      <sortCondition ref="B24:B29"/>
    </sortState>
  </autoFilter>
  <sortState xmlns:xlrd2="http://schemas.microsoft.com/office/spreadsheetml/2017/richdata2" ref="A40:B44">
    <sortCondition descending="1" ref="B40:B44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39"/>
  <sheetViews>
    <sheetView zoomScale="90" zoomScaleNormal="90" workbookViewId="0">
      <selection activeCell="G20" sqref="G20"/>
    </sheetView>
  </sheetViews>
  <sheetFormatPr defaultColWidth="11.42578125" defaultRowHeight="14.45"/>
  <cols>
    <col min="1" max="1" width="6.42578125" customWidth="1"/>
    <col min="2" max="2" width="34.7109375" bestFit="1" customWidth="1"/>
    <col min="3" max="8" width="11.42578125" customWidth="1"/>
  </cols>
  <sheetData>
    <row r="2" spans="2:8" ht="15" customHeight="1">
      <c r="B2" s="4" t="s">
        <v>156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157</v>
      </c>
    </row>
    <row r="3" spans="2:8">
      <c r="B3" s="49" t="s">
        <v>11</v>
      </c>
      <c r="C3" s="5">
        <v>6578</v>
      </c>
      <c r="D3" s="5">
        <v>8083</v>
      </c>
      <c r="E3" s="5">
        <v>7795</v>
      </c>
      <c r="F3" s="5">
        <v>8802</v>
      </c>
      <c r="G3" s="5">
        <v>11985</v>
      </c>
      <c r="H3" s="5">
        <v>8649</v>
      </c>
    </row>
    <row r="4" spans="2:8">
      <c r="B4" s="76" t="s">
        <v>159</v>
      </c>
      <c r="C4" s="5">
        <v>4384</v>
      </c>
      <c r="D4" s="5">
        <v>4667</v>
      </c>
      <c r="E4" s="5">
        <v>6470</v>
      </c>
      <c r="F4" s="5">
        <v>8027</v>
      </c>
      <c r="G4" s="5">
        <v>7835</v>
      </c>
      <c r="H4" s="5">
        <v>6277</v>
      </c>
    </row>
    <row r="5" spans="2:8">
      <c r="B5" s="49" t="s">
        <v>21</v>
      </c>
      <c r="C5" s="5">
        <v>2102.4934323366579</v>
      </c>
      <c r="D5" s="5">
        <v>2891.0527732327482</v>
      </c>
      <c r="E5" s="5">
        <v>3537.737376999426</v>
      </c>
      <c r="F5" s="5">
        <v>3475.6469986760362</v>
      </c>
      <c r="G5" s="5">
        <v>3611.1368423067911</v>
      </c>
      <c r="H5" s="5">
        <v>3123.6134847103322</v>
      </c>
    </row>
    <row r="6" spans="2:8">
      <c r="B6" s="76" t="s">
        <v>160</v>
      </c>
      <c r="C6" s="42">
        <v>5174</v>
      </c>
      <c r="D6" s="5">
        <v>5489</v>
      </c>
      <c r="E6" s="5">
        <v>7564</v>
      </c>
      <c r="F6" s="5">
        <v>8609</v>
      </c>
      <c r="G6" s="5">
        <v>9687</v>
      </c>
      <c r="H6" s="5">
        <v>7303</v>
      </c>
    </row>
    <row r="7" spans="2:8">
      <c r="B7" s="49" t="s">
        <v>161</v>
      </c>
      <c r="C7" s="5">
        <v>294.75283008785789</v>
      </c>
      <c r="D7" s="5">
        <v>290.56382088123792</v>
      </c>
      <c r="E7" s="5">
        <v>352.65452904927162</v>
      </c>
      <c r="F7" s="5">
        <v>482.01652419445799</v>
      </c>
      <c r="G7" s="5">
        <v>529.44034000886779</v>
      </c>
      <c r="H7" s="5">
        <v>389.88560884433866</v>
      </c>
    </row>
    <row r="8" spans="2:8">
      <c r="B8" s="48" t="s">
        <v>162</v>
      </c>
      <c r="C8" s="5">
        <v>913.351474523702</v>
      </c>
      <c r="D8" s="5">
        <v>931.7627230981974</v>
      </c>
      <c r="E8" s="5">
        <v>1094.580631109736</v>
      </c>
      <c r="F8" s="5">
        <v>1541.042176969316</v>
      </c>
      <c r="G8" s="5">
        <v>1600.8059481122209</v>
      </c>
      <c r="H8" s="5">
        <v>1216.3085907626344</v>
      </c>
    </row>
    <row r="9" spans="2:8">
      <c r="B9" s="48" t="s">
        <v>68</v>
      </c>
      <c r="C9" s="5">
        <v>1137.166666666667</v>
      </c>
      <c r="D9" s="5">
        <v>1348.083333333333</v>
      </c>
      <c r="E9" s="5">
        <v>1711.272727272727</v>
      </c>
      <c r="F9" s="5">
        <v>2230.416666666667</v>
      </c>
      <c r="G9" s="5">
        <v>2177</v>
      </c>
      <c r="H9" s="5">
        <v>1720.7878787878788</v>
      </c>
    </row>
    <row r="10" spans="2:8">
      <c r="B10" s="49" t="s">
        <v>9</v>
      </c>
      <c r="C10" s="5">
        <v>10017</v>
      </c>
      <c r="D10" s="5">
        <v>12187</v>
      </c>
      <c r="E10" s="5">
        <v>12000</v>
      </c>
      <c r="F10" s="5">
        <v>38900</v>
      </c>
      <c r="G10" s="5">
        <v>30000</v>
      </c>
      <c r="H10" s="5">
        <v>20621</v>
      </c>
    </row>
    <row r="11" spans="2:8">
      <c r="B11" s="63" t="s">
        <v>6</v>
      </c>
      <c r="C11" s="5">
        <v>2216.541666666667</v>
      </c>
      <c r="D11" s="5">
        <v>1840.1420878561739</v>
      </c>
      <c r="E11" s="5">
        <v>1949.583333333333</v>
      </c>
      <c r="F11" s="5">
        <v>3539.458333333333</v>
      </c>
      <c r="G11" s="5">
        <v>3684.9174286505959</v>
      </c>
      <c r="H11" s="5">
        <v>2646.1285699680207</v>
      </c>
    </row>
    <row r="12" spans="2:8">
      <c r="B12" s="48" t="s">
        <v>69</v>
      </c>
      <c r="C12" s="5">
        <v>1617.7179834489</v>
      </c>
      <c r="D12" s="5">
        <v>1194.394859130942</v>
      </c>
      <c r="E12" s="5">
        <v>1366.3985959284489</v>
      </c>
      <c r="F12" s="5">
        <v>3041.6645417708442</v>
      </c>
      <c r="G12" s="5">
        <v>2279.8022004625359</v>
      </c>
      <c r="H12" s="5">
        <v>1899.9956361483341</v>
      </c>
    </row>
    <row r="13" spans="2:8">
      <c r="B13" s="48" t="s">
        <v>163</v>
      </c>
      <c r="C13" s="5">
        <v>2490.934466019417</v>
      </c>
      <c r="D13" s="5">
        <v>3113.2078219364889</v>
      </c>
      <c r="E13" s="5">
        <v>2490.05657708628</v>
      </c>
      <c r="F13" s="5">
        <v>3354.5</v>
      </c>
      <c r="G13" s="5">
        <v>3825.6241355463362</v>
      </c>
      <c r="H13" s="5">
        <v>3054.8646001177049</v>
      </c>
    </row>
    <row r="14" spans="2:8" ht="15" thickBot="1">
      <c r="B14" s="55"/>
      <c r="C14" s="56"/>
      <c r="D14" s="56"/>
      <c r="E14" s="56"/>
      <c r="F14" s="56"/>
      <c r="G14" s="56"/>
      <c r="H14" s="56"/>
    </row>
    <row r="15" spans="2:8">
      <c r="B15" s="57" t="s">
        <v>164</v>
      </c>
      <c r="C15" s="7"/>
      <c r="D15" s="7"/>
      <c r="E15" s="8"/>
      <c r="H15" s="8"/>
    </row>
    <row r="16" spans="2:8">
      <c r="B16" s="14" t="s">
        <v>165</v>
      </c>
      <c r="C16" s="7"/>
      <c r="D16" s="7"/>
      <c r="E16" s="8"/>
      <c r="H16" s="8"/>
    </row>
    <row r="17" spans="2:8">
      <c r="B17" s="12" t="s">
        <v>166</v>
      </c>
      <c r="C17" s="7"/>
      <c r="D17" s="7"/>
      <c r="E17" s="8"/>
      <c r="H17" s="8"/>
    </row>
    <row r="18" spans="2:8" ht="23.45" thickBot="1">
      <c r="B18" s="13" t="s">
        <v>168</v>
      </c>
      <c r="C18" s="7"/>
      <c r="D18" s="7"/>
      <c r="E18" s="8"/>
      <c r="H18" s="8"/>
    </row>
    <row r="19" spans="2:8">
      <c r="B19" s="7"/>
      <c r="C19" s="7"/>
      <c r="D19" s="7"/>
      <c r="E19" s="8"/>
      <c r="H19" s="8"/>
    </row>
    <row r="20" spans="2:8">
      <c r="B20" s="6"/>
      <c r="C20" s="6"/>
      <c r="D20" s="7"/>
      <c r="E20" s="7"/>
      <c r="F20" s="7"/>
      <c r="G20" s="7"/>
      <c r="H20" s="8"/>
    </row>
    <row r="21" spans="2:8">
      <c r="B21" s="6"/>
      <c r="C21" s="6"/>
      <c r="D21" s="7"/>
      <c r="E21" s="7"/>
      <c r="F21" s="7"/>
      <c r="G21" s="7"/>
      <c r="H21" s="8"/>
    </row>
    <row r="22" spans="2:8">
      <c r="B22" s="6"/>
      <c r="C22" s="6"/>
      <c r="D22" s="7"/>
      <c r="E22" s="7"/>
      <c r="F22" s="7"/>
      <c r="G22" s="7"/>
      <c r="H22" s="8"/>
    </row>
    <row r="23" spans="2:8">
      <c r="B23" s="4" t="s">
        <v>156</v>
      </c>
      <c r="C23" s="4">
        <v>2020</v>
      </c>
      <c r="D23" s="4">
        <v>2021</v>
      </c>
      <c r="E23" s="4">
        <v>2022</v>
      </c>
      <c r="F23" s="4">
        <v>2023</v>
      </c>
      <c r="G23" s="7"/>
      <c r="H23" s="8"/>
    </row>
    <row r="24" spans="2:8">
      <c r="B24" s="49" t="s">
        <v>11</v>
      </c>
      <c r="C24" s="11">
        <f t="shared" ref="C24:F33" si="0">+D3/C3*100-100</f>
        <v>22.879294618425064</v>
      </c>
      <c r="D24" s="11">
        <f t="shared" si="0"/>
        <v>-3.5630335271557527</v>
      </c>
      <c r="E24" s="11">
        <f t="shared" si="0"/>
        <v>12.918537524053875</v>
      </c>
      <c r="F24" s="11">
        <f t="shared" si="0"/>
        <v>36.162235855487381</v>
      </c>
      <c r="G24" s="16" cm="1">
        <f t="array" ref="G24">+AVERAGE(ABS(C24:F24))</f>
        <v>18.880775381280518</v>
      </c>
      <c r="H24" s="8"/>
    </row>
    <row r="25" spans="2:8">
      <c r="B25" s="76" t="s">
        <v>159</v>
      </c>
      <c r="C25" s="62">
        <f t="shared" si="0"/>
        <v>6.4552919708029179</v>
      </c>
      <c r="D25" s="11">
        <f t="shared" si="0"/>
        <v>38.632954788943636</v>
      </c>
      <c r="E25" s="11">
        <f t="shared" si="0"/>
        <v>24.064914992272037</v>
      </c>
      <c r="F25" s="11">
        <f t="shared" si="0"/>
        <v>-2.3919272455462703</v>
      </c>
      <c r="G25" s="16" cm="1">
        <f t="array" ref="G25">+AVERAGE(ABS(C25:F25))</f>
        <v>17.886272249391215</v>
      </c>
      <c r="H25" s="8"/>
    </row>
    <row r="26" spans="2:8">
      <c r="B26" s="49" t="s">
        <v>21</v>
      </c>
      <c r="C26" s="11">
        <f t="shared" si="0"/>
        <v>37.505912207283586</v>
      </c>
      <c r="D26" s="11">
        <f t="shared" si="0"/>
        <v>22.368481466478428</v>
      </c>
      <c r="E26" s="11">
        <f t="shared" si="0"/>
        <v>-1.7550872692549149</v>
      </c>
      <c r="F26" s="11">
        <f t="shared" si="0"/>
        <v>3.8982625014095618</v>
      </c>
      <c r="G26" s="16" cm="1">
        <f t="array" ref="G26">+AVERAGE(ABS(C26:F26))</f>
        <v>16.381935861106623</v>
      </c>
      <c r="H26" s="8"/>
    </row>
    <row r="27" spans="2:8">
      <c r="B27" s="76" t="s">
        <v>160</v>
      </c>
      <c r="C27" s="11">
        <f t="shared" si="0"/>
        <v>6.088132972555087</v>
      </c>
      <c r="D27" s="11">
        <f t="shared" si="0"/>
        <v>37.802878484241234</v>
      </c>
      <c r="E27" s="11">
        <f t="shared" si="0"/>
        <v>13.815441565309357</v>
      </c>
      <c r="F27" s="11">
        <f t="shared" si="0"/>
        <v>12.521779533046811</v>
      </c>
      <c r="G27" s="16" cm="1">
        <f t="array" ref="G27">+AVERAGE(ABS(C27:F27))</f>
        <v>17.557058138788122</v>
      </c>
      <c r="H27" s="8"/>
    </row>
    <row r="28" spans="2:8">
      <c r="B28" s="49" t="s">
        <v>161</v>
      </c>
      <c r="C28" s="62">
        <f t="shared" si="0"/>
        <v>-1.4211938882389461</v>
      </c>
      <c r="D28" s="11">
        <f t="shared" si="0"/>
        <v>21.369043117522878</v>
      </c>
      <c r="E28" s="11">
        <f t="shared" si="0"/>
        <v>36.682357516841194</v>
      </c>
      <c r="F28" s="11">
        <f t="shared" si="0"/>
        <v>9.8386286432117913</v>
      </c>
      <c r="G28" s="16" cm="1">
        <f t="array" ref="G28">+AVERAGE(ABS(C28:F28))</f>
        <v>17.327805791453702</v>
      </c>
      <c r="H28" s="8"/>
    </row>
    <row r="29" spans="2:8">
      <c r="B29" s="48" t="s">
        <v>162</v>
      </c>
      <c r="C29" s="11">
        <f t="shared" si="0"/>
        <v>2.0157900970266098</v>
      </c>
      <c r="D29" s="11">
        <f t="shared" si="0"/>
        <v>17.474181352754044</v>
      </c>
      <c r="E29" s="11">
        <f t="shared" si="0"/>
        <v>40.78836525792866</v>
      </c>
      <c r="F29" s="11">
        <f t="shared" si="0"/>
        <v>3.8781398741752184</v>
      </c>
      <c r="G29" s="16" cm="1">
        <f t="array" ref="G29">+AVERAGE(ABS(C29:F29))</f>
        <v>16.039119145471133</v>
      </c>
    </row>
    <row r="30" spans="2:8" ht="15" customHeight="1">
      <c r="B30" s="48" t="s">
        <v>68</v>
      </c>
      <c r="C30" s="11">
        <f t="shared" si="0"/>
        <v>18.547559724461308</v>
      </c>
      <c r="D30" s="11">
        <f t="shared" si="0"/>
        <v>26.941167875828214</v>
      </c>
      <c r="E30" s="11">
        <f t="shared" si="0"/>
        <v>30.336715540444857</v>
      </c>
      <c r="F30" s="11">
        <f t="shared" si="0"/>
        <v>-2.3949187371567433</v>
      </c>
      <c r="G30" s="16" cm="1">
        <f t="array" ref="G30">+AVERAGE(ABS(C30:F30))</f>
        <v>19.555090469472781</v>
      </c>
    </row>
    <row r="31" spans="2:8">
      <c r="B31" s="49" t="s">
        <v>9</v>
      </c>
      <c r="C31" s="11">
        <f t="shared" si="0"/>
        <v>21.663172606568821</v>
      </c>
      <c r="D31" s="11">
        <f t="shared" si="0"/>
        <v>-1.5344219250020501</v>
      </c>
      <c r="E31" s="11">
        <f t="shared" si="0"/>
        <v>224.16666666666669</v>
      </c>
      <c r="F31" s="11">
        <f t="shared" si="0"/>
        <v>-22.879177377892034</v>
      </c>
      <c r="G31" s="16" cm="1">
        <f t="array" ref="G31">+AVERAGE(ABS(C31:F31))</f>
        <v>67.560859644032405</v>
      </c>
    </row>
    <row r="32" spans="2:8">
      <c r="B32" s="63" t="s">
        <v>6</v>
      </c>
      <c r="C32" s="11">
        <f t="shared" si="0"/>
        <v>-16.981389723954038</v>
      </c>
      <c r="D32" s="11">
        <f t="shared" si="0"/>
        <v>5.9474345051615956</v>
      </c>
      <c r="E32" s="11">
        <f t="shared" si="0"/>
        <v>81.549476383842716</v>
      </c>
      <c r="F32" s="11">
        <f t="shared" si="0"/>
        <v>4.1096428215408451</v>
      </c>
      <c r="G32" s="16" cm="1">
        <f t="array" ref="G32">+AVERAGE(ABS(C32:F32))</f>
        <v>27.146985858624799</v>
      </c>
    </row>
    <row r="33" spans="2:20">
      <c r="B33" s="48" t="s">
        <v>69</v>
      </c>
      <c r="C33" s="11">
        <f t="shared" si="0"/>
        <v>-26.1679185524941</v>
      </c>
      <c r="D33" s="11">
        <f t="shared" si="0"/>
        <v>14.400910677282994</v>
      </c>
      <c r="E33" s="11">
        <f t="shared" si="0"/>
        <v>122.60448384785371</v>
      </c>
      <c r="F33" s="11">
        <f t="shared" si="0"/>
        <v>-25.047546527427215</v>
      </c>
      <c r="G33" s="16" cm="1">
        <f t="array" ref="G33">+AVERAGE(ABS(C33:F33))</f>
        <v>47.055214901264506</v>
      </c>
    </row>
    <row r="34" spans="2:20">
      <c r="B34" s="48" t="s">
        <v>163</v>
      </c>
      <c r="C34" s="11">
        <f t="shared" ref="C34" si="1">+D13/C13*100-100</f>
        <v>24.981522573393192</v>
      </c>
      <c r="D34" s="11">
        <f t="shared" ref="D34" si="2">+E13/D13*100-100</f>
        <v>-20.016371552818285</v>
      </c>
      <c r="E34" s="11">
        <f t="shared" ref="E34" si="3">+F13/E13*100-100</f>
        <v>34.71581452680249</v>
      </c>
      <c r="F34" s="11">
        <f t="shared" ref="F34" si="4">+G13/F13*100-100</f>
        <v>14.044541229582236</v>
      </c>
      <c r="G34" s="16" cm="1">
        <f t="array" ref="G34">+AVERAGE(ABS(C34:F34))</f>
        <v>23.439562470649051</v>
      </c>
      <c r="N34" s="174"/>
      <c r="O34" s="174"/>
      <c r="P34" s="174"/>
      <c r="Q34" s="174"/>
      <c r="R34" s="174"/>
      <c r="S34" s="174"/>
      <c r="T34" s="174"/>
    </row>
    <row r="35" spans="2:20">
      <c r="B35" s="60"/>
      <c r="C35" s="59"/>
      <c r="D35" s="59"/>
      <c r="E35" s="59"/>
      <c r="F35" s="59"/>
      <c r="G35" s="58"/>
      <c r="N35" s="174"/>
      <c r="O35" s="174"/>
      <c r="P35" s="174"/>
      <c r="Q35" s="174"/>
      <c r="R35" s="174"/>
      <c r="S35" s="174"/>
      <c r="T35" s="174"/>
    </row>
    <row r="36" spans="2:20">
      <c r="B36" s="61"/>
      <c r="C36" s="59"/>
      <c r="D36" s="59"/>
      <c r="E36" s="59"/>
      <c r="F36" s="59"/>
      <c r="G36" s="58"/>
      <c r="N36" s="174"/>
      <c r="O36" s="174"/>
      <c r="P36" s="174"/>
      <c r="Q36" s="174"/>
      <c r="R36" s="174"/>
      <c r="S36" s="174"/>
      <c r="T36" s="174"/>
    </row>
    <row r="37" spans="2:20">
      <c r="N37" s="174"/>
      <c r="O37" s="174"/>
      <c r="P37" s="174"/>
      <c r="Q37" s="174"/>
      <c r="R37" s="174"/>
      <c r="S37" s="174"/>
      <c r="T37" s="174"/>
    </row>
    <row r="38" spans="2:20">
      <c r="N38" s="174"/>
      <c r="O38" s="174"/>
      <c r="P38" s="174"/>
      <c r="Q38" s="174"/>
      <c r="R38" s="174"/>
      <c r="S38" s="174"/>
      <c r="T38" s="174"/>
    </row>
    <row r="39" spans="2:20">
      <c r="N39" s="174"/>
      <c r="O39" s="174"/>
      <c r="P39" s="174"/>
      <c r="Q39" s="174"/>
      <c r="R39" s="174"/>
      <c r="S39" s="174"/>
      <c r="T39" s="174"/>
    </row>
  </sheetData>
  <mergeCells count="1">
    <mergeCell ref="N34:T3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2025-09-18T16:44:10+00:00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D9E59220-06D1-4913-8CA3-165E35BA76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Julian Camilo Gonzalez Rozo</cp:lastModifiedBy>
  <cp:revision/>
  <dcterms:created xsi:type="dcterms:W3CDTF">2024-08-23T00:06:32Z</dcterms:created>
  <dcterms:modified xsi:type="dcterms:W3CDTF">2025-10-03T14:32:26Z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