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1"/>
  <workbookPr hidePivotFieldList="1"/>
  <mc:AlternateContent xmlns:mc="http://schemas.openxmlformats.org/markup-compatibility/2006">
    <mc:Choice Requires="x15">
      <x15ac:absPath xmlns:x15ac="http://schemas.microsoft.com/office/spreadsheetml/2010/11/ac" url="C:\Users\marth\Documents\ANT 2025\MUNICIPIOS ASIGNADOS 2025\YOPAL\"/>
    </mc:Choice>
  </mc:AlternateContent>
  <xr:revisionPtr revIDLastSave="0" documentId="13_ncr:1_{BDD64F89-96B1-4C45-BCF9-787944AEBABD}" xr6:coauthVersionLast="47" xr6:coauthVersionMax="47" xr10:uidLastSave="{00000000-0000-0000-0000-000000000000}"/>
  <bookViews>
    <workbookView xWindow="3900" yWindow="3900" windowWidth="17280" windowHeight="8880" firstSheet="7" activeTab="7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definedNames>
    <definedName name="_xlnm._FilterDatabase" localSheetId="4" hidden="1">'4.3.1. % MERCADO FLETE PRODUCTO'!$B$21:$D$34</definedName>
    <definedName name="_xlnm._FilterDatabase" localSheetId="5" hidden="1">'4.3.2. PRECIOS PAGAD PRODUCTOR'!$B$2:$G$5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8" i="9" l="1"/>
  <c r="F29" i="9"/>
  <c r="F30" i="9"/>
  <c r="F31" i="9"/>
  <c r="F32" i="9"/>
  <c r="F33" i="9"/>
  <c r="F34" i="9"/>
  <c r="F35" i="9"/>
  <c r="F36" i="9"/>
  <c r="F37" i="9"/>
  <c r="F38" i="9"/>
  <c r="E28" i="9"/>
  <c r="E29" i="9"/>
  <c r="E30" i="9"/>
  <c r="E31" i="9"/>
  <c r="E32" i="9"/>
  <c r="E33" i="9"/>
  <c r="E34" i="9"/>
  <c r="E35" i="9"/>
  <c r="E36" i="9"/>
  <c r="E37" i="9"/>
  <c r="E38" i="9"/>
  <c r="D28" i="9"/>
  <c r="D29" i="9"/>
  <c r="D30" i="9"/>
  <c r="D31" i="9"/>
  <c r="D32" i="9"/>
  <c r="D33" i="9"/>
  <c r="D34" i="9"/>
  <c r="D35" i="9"/>
  <c r="D36" i="9"/>
  <c r="D37" i="9"/>
  <c r="D38" i="9"/>
  <c r="C28" i="9"/>
  <c r="C29" i="9"/>
  <c r="C30" i="9"/>
  <c r="C31" i="9"/>
  <c r="C32" i="9"/>
  <c r="C33" i="9"/>
  <c r="C34" i="9"/>
  <c r="C35" i="9"/>
  <c r="C36" i="9"/>
  <c r="C37" i="9"/>
  <c r="C38" i="9"/>
  <c r="D27" i="9"/>
  <c r="E27" i="9"/>
  <c r="F27" i="9"/>
  <c r="C27" i="9"/>
  <c r="G38" i="9" a="1"/>
  <c r="G38" i="9" s="1"/>
  <c r="G37" i="9" a="1"/>
  <c r="G37" i="9" s="1"/>
  <c r="G36" i="9" a="1"/>
  <c r="G36" i="9" s="1"/>
  <c r="G35" i="9" a="1"/>
  <c r="H14" i="9"/>
  <c r="H10" i="9"/>
  <c r="H9" i="9"/>
  <c r="H8" i="9"/>
  <c r="H6" i="9"/>
  <c r="H5" i="9"/>
  <c r="H4" i="9"/>
  <c r="G14" i="8"/>
  <c r="G35" i="9" l="1"/>
  <c r="G9" i="8" l="1"/>
  <c r="G10" i="8"/>
  <c r="G8" i="8"/>
  <c r="G6" i="8" l="1"/>
  <c r="G4" i="8" l="1"/>
  <c r="H11" i="8" l="1"/>
  <c r="H7" i="8"/>
  <c r="H3" i="8"/>
  <c r="H4" i="8"/>
  <c r="H13" i="8"/>
  <c r="H14" i="8"/>
  <c r="H12" i="8"/>
  <c r="H6" i="8"/>
  <c r="H8" i="8"/>
  <c r="H10" i="8"/>
  <c r="H9" i="8"/>
  <c r="H5" i="8"/>
  <c r="G5" i="8"/>
  <c r="M11" i="7" l="1"/>
  <c r="I11" i="6"/>
  <c r="M17" i="7" l="1"/>
  <c r="M16" i="7"/>
  <c r="M15" i="7"/>
  <c r="M14" i="7"/>
  <c r="I6" i="6" l="1"/>
  <c r="I7" i="6"/>
  <c r="I8" i="6"/>
  <c r="I9" i="6"/>
  <c r="I10" i="6"/>
  <c r="I12" i="6"/>
  <c r="I13" i="6"/>
  <c r="I14" i="6"/>
  <c r="I15" i="6"/>
  <c r="I16" i="6"/>
  <c r="I17" i="6"/>
  <c r="I5" i="6"/>
  <c r="M6" i="7"/>
  <c r="M7" i="7"/>
  <c r="M8" i="7"/>
  <c r="M9" i="7"/>
  <c r="M10" i="7"/>
  <c r="M12" i="7"/>
  <c r="M13" i="7"/>
  <c r="M5" i="7"/>
  <c r="G28" i="9" l="1" a="1"/>
  <c r="G28" i="9" s="1"/>
  <c r="G29" i="9" a="1"/>
  <c r="G29" i="9" s="1"/>
  <c r="G30" i="9" a="1"/>
  <c r="G30" i="9" s="1"/>
  <c r="G31" i="9" a="1"/>
  <c r="G31" i="9" s="1"/>
  <c r="G32" i="9" a="1"/>
  <c r="G32" i="9" s="1"/>
  <c r="G33" i="9" a="1"/>
  <c r="G33" i="9" s="1"/>
  <c r="G34" i="9" a="1"/>
  <c r="G34" i="9" s="1"/>
  <c r="G27" i="9" a="1"/>
  <c r="G27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<sst xmlns="http://schemas.openxmlformats.org/spreadsheetml/2006/main" count="437" uniqueCount="200">
  <si>
    <t xml:space="preserve">Tabla 1. Organizaciones de la Agricultura Familiar (OAF) participantes de los encuentros territoriales en el municipio de Yopal </t>
  </si>
  <si>
    <t>Nombre y sigla asociación</t>
  </si>
  <si>
    <t>Principales productos comercializados</t>
  </si>
  <si>
    <t>No. de familias asociadas</t>
  </si>
  <si>
    <t>Servicios que presta la OAF</t>
  </si>
  <si>
    <t>Asociación de Prodctores de Lecge de Nunchia - NUCOLAC</t>
  </si>
  <si>
    <t>Leche</t>
  </si>
  <si>
    <t>Comercialización</t>
  </si>
  <si>
    <r>
      <t xml:space="preserve">Tabla 2. </t>
    </r>
    <r>
      <rPr>
        <sz val="10"/>
        <color rgb="FF000000"/>
        <rFont val="Arial"/>
        <family val="2"/>
      </rPr>
      <t>Condiciones comerciales de las OAF identificadas en el municipio de Yopal</t>
    </r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</si>
  <si>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</si>
  <si>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</si>
  <si>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</si>
  <si>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</si>
  <si>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</si>
  <si>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</si>
  <si>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</si>
  <si>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Litro</t>
  </si>
  <si>
    <t>Intermediarios 80%
Agroindustria 20%</t>
  </si>
  <si>
    <t>No</t>
  </si>
  <si>
    <t>Crédito</t>
  </si>
  <si>
    <t>Finca 100%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</si>
  <si>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</si>
  <si>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Yopal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</si>
  <si>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</si>
  <si>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</si>
  <si>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</si>
  <si>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</si>
  <si>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</si>
  <si>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Brasimgus</t>
  </si>
  <si>
    <t>Minoristas</t>
  </si>
  <si>
    <t>Pollo</t>
  </si>
  <si>
    <t>Cabecera municipal</t>
  </si>
  <si>
    <t>Productores del municipio 100%</t>
  </si>
  <si>
    <t>Café Alcaravan SAS</t>
  </si>
  <si>
    <t>Procesador/Agroindustria</t>
  </si>
  <si>
    <t>Café</t>
  </si>
  <si>
    <t>Productores Vereda Morro 20%
Productores Tamara . Nunchia 80%</t>
  </si>
  <si>
    <t>Casaleche</t>
  </si>
  <si>
    <t>Comercializadora Llano Fish</t>
  </si>
  <si>
    <t>Mojarra</t>
  </si>
  <si>
    <t>Productores veredas cercanas 40%
Productores Tauramena- Monterrey 60%</t>
  </si>
  <si>
    <t>Dolfendy Guanay</t>
  </si>
  <si>
    <t>Intermediario</t>
  </si>
  <si>
    <t>Cerdo kg en pie</t>
  </si>
  <si>
    <t>Vereda Yopitos</t>
  </si>
  <si>
    <t>Productores veredas productoras cercanas 100%</t>
  </si>
  <si>
    <t>Flor Marina Otalora</t>
  </si>
  <si>
    <t>Maíz tradicional</t>
  </si>
  <si>
    <t>Vereda El Mango</t>
  </si>
  <si>
    <t>Productores área rural vereda El Mango 100%</t>
  </si>
  <si>
    <t>Frutas y Verduras Puesto 9</t>
  </si>
  <si>
    <t>Patilla</t>
  </si>
  <si>
    <t>Plaza de mercado local</t>
  </si>
  <si>
    <t>Productores veredas cercanas a Yopal 100%</t>
  </si>
  <si>
    <t>La Abundancia</t>
  </si>
  <si>
    <t>Res kg en pie</t>
  </si>
  <si>
    <t>Productores veredas cercanas a Yopal 70%
Productores veredas aguazul- Nunchia 30%</t>
  </si>
  <si>
    <t>Llano Fruver de la 40</t>
  </si>
  <si>
    <t>Supermercado</t>
  </si>
  <si>
    <t>Yuca</t>
  </si>
  <si>
    <t>Productores area rural Alemania, Union 40%
Productores Tamea- Tauramena 60%</t>
  </si>
  <si>
    <t>ORF Molinos Yopal</t>
  </si>
  <si>
    <t xml:space="preserve">Arroz </t>
  </si>
  <si>
    <t>Km 67 via Yopal- Pore</t>
  </si>
  <si>
    <t>Productores del municipio 8%
Otros municipios Casanare y Arauca 92%</t>
  </si>
  <si>
    <t>Plaza de Mercado</t>
  </si>
  <si>
    <t>Plátano</t>
  </si>
  <si>
    <t>Veredas productores La Union 70%
Arauca-Pore-Nunchia 30%</t>
  </si>
  <si>
    <t>Productor Agricola</t>
  </si>
  <si>
    <t>Maíz Tecnificado</t>
  </si>
  <si>
    <t>Vereda La Alemania</t>
  </si>
  <si>
    <t>Productores rurales 100%</t>
  </si>
  <si>
    <t>Sua Soluciones SAS- SUA</t>
  </si>
  <si>
    <t>Cacao</t>
  </si>
  <si>
    <t>Km 9 via Yopal Morichal</t>
  </si>
  <si>
    <t>Veredas productor Tilo- La manga 70%
Tame 30%</t>
  </si>
  <si>
    <r>
      <t xml:space="preserve">Tabla 5. </t>
    </r>
    <r>
      <rPr>
        <sz val="9"/>
        <color rgb="FF000000"/>
        <rFont val="Arial"/>
        <family val="2"/>
      </rPr>
      <t>Descripción de los agentes comerciales participantes de los encuentros territoriales del municipio de Yopal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</si>
  <si>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</si>
  <si>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</si>
  <si>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</si>
  <si>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</si>
  <si>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</si>
  <si>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</si>
  <si>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Kilogramo</t>
  </si>
  <si>
    <t>Semanal</t>
  </si>
  <si>
    <t>Contado</t>
  </si>
  <si>
    <t>Planta</t>
  </si>
  <si>
    <t>Diaria</t>
  </si>
  <si>
    <t>Centro de acopio</t>
  </si>
  <si>
    <t>Finca</t>
  </si>
  <si>
    <t>Mensual</t>
  </si>
  <si>
    <t>Bulto X 50 kg</t>
  </si>
  <si>
    <t>Quincenal</t>
  </si>
  <si>
    <t>Bolsa X 30 kg</t>
  </si>
  <si>
    <t>Carga X 130 kg</t>
  </si>
  <si>
    <t>Maíz tecnificado</t>
  </si>
  <si>
    <t>Sua Soluciones SAS</t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</si>
  <si>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</si>
  <si>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</si>
  <si>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</si>
  <si>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</si>
  <si>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</si>
  <si>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</si>
  <si>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</si>
  <si>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</si>
  <si>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</si>
  <si>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</si>
  <si>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</si>
  <si>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</si>
  <si>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05UbpL-61</t>
  </si>
  <si>
    <t>Bolsa X 50 kg</t>
  </si>
  <si>
    <t>Intermediarios
Minorista</t>
  </si>
  <si>
    <t>20%
80%</t>
  </si>
  <si>
    <t>Yopal urbano 20%
Fincas Productores 80%</t>
  </si>
  <si>
    <t>07Vai-49</t>
  </si>
  <si>
    <t>Avicultura_engorde</t>
  </si>
  <si>
    <t>Pollo kg en pie</t>
  </si>
  <si>
    <t>Consumidor final
Minorista</t>
  </si>
  <si>
    <t>60%
40%</t>
  </si>
  <si>
    <t>Yopal urbano 100%</t>
  </si>
  <si>
    <t>08VaL-44</t>
  </si>
  <si>
    <t>Arroz_secano_mecanizado</t>
  </si>
  <si>
    <t>Agroindustria</t>
  </si>
  <si>
    <t>Yopal 100%</t>
  </si>
  <si>
    <t>80%
20%</t>
  </si>
  <si>
    <t>Yopal urbano 20%
Fincas productores 80%</t>
  </si>
  <si>
    <t>Maiz_amarillo_tecnificado</t>
  </si>
  <si>
    <t>Yopal Urbano 40%
Fincas productores 60%</t>
  </si>
  <si>
    <t>09VdL2s1-38</t>
  </si>
  <si>
    <t>Ganaderia dp (res kg en pie)</t>
  </si>
  <si>
    <t>Intermediarios
Minorista
Sitio de entrega</t>
  </si>
  <si>
    <t>40%
20%
40%</t>
  </si>
  <si>
    <t>Yopal Urbano 40%
Fincas Ganaderas 60%</t>
  </si>
  <si>
    <t>Ganaderia dp (leche)</t>
  </si>
  <si>
    <t>Intermediarios</t>
  </si>
  <si>
    <t>Fincas ganaderas 100%</t>
  </si>
  <si>
    <t>11VaiL-23</t>
  </si>
  <si>
    <t>porcicultura_ciclo_completo</t>
  </si>
  <si>
    <t>Intermediarios
Consumidor final
Minorista</t>
  </si>
  <si>
    <t>40%
35%
25%</t>
  </si>
  <si>
    <t>Fincas 100%</t>
  </si>
  <si>
    <t>platano</t>
  </si>
  <si>
    <t>Bolsa X 13 Kg</t>
  </si>
  <si>
    <t>Yopal urbano 20%
Fincas Intermediarios 80%</t>
  </si>
  <si>
    <t>cacao_sombrio</t>
  </si>
  <si>
    <t>piscicultura_tilapia</t>
  </si>
  <si>
    <t>30%
70%</t>
  </si>
  <si>
    <t>Yopal urbano 70%
Fincas vecinas 30%</t>
  </si>
  <si>
    <t>12UfL-17</t>
  </si>
  <si>
    <t>maiz_amarillo_tradicional</t>
  </si>
  <si>
    <t>Fincas productoras 100%</t>
  </si>
  <si>
    <t>12UgL2s1-17</t>
  </si>
  <si>
    <t>cafe_sombrio</t>
  </si>
  <si>
    <t>Carga X 125 kg</t>
  </si>
  <si>
    <t>Intermediarios
Agroindustria</t>
  </si>
  <si>
    <t>70%
30%</t>
  </si>
  <si>
    <t>linea</t>
  </si>
  <si>
    <t>ufh</t>
  </si>
  <si>
    <t>corregimiento_vereda</t>
  </si>
  <si>
    <t>yuca</t>
  </si>
  <si>
    <t>MORRO</t>
  </si>
  <si>
    <t>avicultura_engorde</t>
  </si>
  <si>
    <t>GUAYAQUE</t>
  </si>
  <si>
    <t>arroz_secano_mecanizado</t>
  </si>
  <si>
    <t>EL GARZON</t>
  </si>
  <si>
    <t>patilla</t>
  </si>
  <si>
    <t>maiz_amarillo_tecnificado</t>
  </si>
  <si>
    <t>LA NIATA</t>
  </si>
  <si>
    <t>ganaderia_doble_proposito ( res kg en pie)</t>
  </si>
  <si>
    <t>LA RESERVA</t>
  </si>
  <si>
    <t>ganaderia_doble_proposito (leche)</t>
  </si>
  <si>
    <t>YOPITOS</t>
  </si>
  <si>
    <t>QUEBRADA SECA</t>
  </si>
  <si>
    <t>TILODIRAN</t>
  </si>
  <si>
    <t>CAGUI ESPERANZA</t>
  </si>
  <si>
    <t>LA LIBERTAD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</si>
  <si>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</si>
  <si>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</t>
  </si>
  <si>
    <t>Precio máximo</t>
  </si>
  <si>
    <t>Variación</t>
  </si>
  <si>
    <t>Bolsa X 13 kg</t>
  </si>
  <si>
    <t xml:space="preserve">Línea productiva </t>
  </si>
  <si>
    <t>Promedio</t>
  </si>
  <si>
    <t>Verificar</t>
  </si>
  <si>
    <t>Maiz amarillo</t>
  </si>
  <si>
    <t xml:space="preserve">cacao </t>
  </si>
  <si>
    <t xml:space="preserve">café </t>
  </si>
  <si>
    <t>piscicultura tilapia</t>
  </si>
  <si>
    <t>Avicultura engorde</t>
  </si>
  <si>
    <t xml:space="preserve">porcicultura </t>
  </si>
  <si>
    <t>Precio a escala municipal</t>
  </si>
  <si>
    <t>Precio a escala departamental</t>
  </si>
  <si>
    <t>Precios a escala nacional</t>
  </si>
  <si>
    <t>Precios gremios (FEDECACAO*, FENAVI**,FEDEGAN***PORKCOLOMBIA****)</t>
  </si>
  <si>
    <t>Precios gremios (FENAVI*, FEDEGAN**, PORKOLOMBIA**)</t>
  </si>
  <si>
    <t>Platano</t>
  </si>
  <si>
    <t xml:space="preserve">Cacao </t>
  </si>
  <si>
    <t xml:space="preserve">Café </t>
  </si>
  <si>
    <t>Piscicultura tilapia</t>
  </si>
  <si>
    <t xml:space="preserve">Porcicultura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</si>
</sst>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_-&quot;$&quot;* #,##0.00_-;\-&quot;$&quot;* #,##0.00_-;_-&quot;$&quot;* &quot;-&quot;??_-;_-@_-"/>
    <numFmt numFmtId="167" formatCode="_-&quot;$&quot;* #,##0_-;\-&quot;$&quot;* #,##0_-;_-&quot;$&quot;* &quot;-&quot;??_-;_-@_-"/>
    <numFmt numFmtId="168" formatCode="0.0"/>
    <numFmt numFmtId="169" formatCode="_-* #,##0_-;\-* #,##0_-;_-* &quot;-&quot;??_-;_-@_-"/>
  </numFmts>
  <fonts count="2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sz val="9"/>
      <name val="Arial"/>
      <family val="2"/>
    </font>
    <font>
      <b/>
      <sz val="11"/>
      <color theme="1"/>
      <name val="Aptos Narrow"/>
      <scheme val="minor"/>
    </font>
    <font>
      <b/>
      <sz val="9"/>
      <color rgb="FFFF0000"/>
      <name val="Arial"/>
      <family val="2"/>
    </font>
    <font>
      <sz val="9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0" fontId="8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3" fillId="4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65" fontId="3" fillId="0" borderId="1" xfId="6" applyNumberFormat="1" applyFont="1" applyFill="1" applyBorder="1" applyAlignment="1">
      <alignment horizontal="center" vertical="center" wrapText="1"/>
    </xf>
    <xf numFmtId="165" fontId="3" fillId="0" borderId="1" xfId="1" applyNumberFormat="1" applyFont="1" applyFill="1" applyBorder="1" applyAlignment="1">
      <alignment horizontal="center" vertical="center" wrapText="1"/>
    </xf>
    <xf numFmtId="165" fontId="3" fillId="0" borderId="1" xfId="1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5" fontId="4" fillId="0" borderId="1" xfId="1" applyNumberFormat="1" applyFont="1" applyBorder="1"/>
    <xf numFmtId="167" fontId="8" fillId="0" borderId="0" xfId="7" applyNumberFormat="1" applyFont="1" applyBorder="1" applyAlignment="1">
      <alignment horizontal="right" vertical="center"/>
    </xf>
    <xf numFmtId="165" fontId="4" fillId="0" borderId="0" xfId="1" applyNumberFormat="1" applyFont="1" applyBorder="1"/>
    <xf numFmtId="167" fontId="3" fillId="0" borderId="0" xfId="7" applyNumberFormat="1" applyFont="1" applyBorder="1" applyAlignment="1">
      <alignment vertical="center"/>
    </xf>
    <xf numFmtId="0" fontId="5" fillId="7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/>
    </xf>
    <xf numFmtId="165" fontId="11" fillId="0" borderId="0" xfId="1" applyNumberFormat="1" applyFont="1" applyBorder="1"/>
    <xf numFmtId="169" fontId="4" fillId="5" borderId="1" xfId="0" applyNumberFormat="1" applyFont="1" applyFill="1" applyBorder="1" applyAlignment="1">
      <alignment horizontal="center" vertical="center"/>
    </xf>
    <xf numFmtId="0" fontId="4" fillId="6" borderId="5" xfId="0" applyFont="1" applyFill="1" applyBorder="1" applyAlignment="1">
      <alignment horizontal="center"/>
    </xf>
    <xf numFmtId="0" fontId="4" fillId="9" borderId="6" xfId="0" applyFont="1" applyFill="1" applyBorder="1" applyAlignment="1">
      <alignment horizontal="center" vertical="top" wrapText="1"/>
    </xf>
    <xf numFmtId="0" fontId="12" fillId="10" borderId="4" xfId="0" applyFont="1" applyFill="1" applyBorder="1" applyAlignment="1">
      <alignment horizontal="center"/>
    </xf>
    <xf numFmtId="0" fontId="9" fillId="8" borderId="3" xfId="0" applyFont="1" applyFill="1" applyBorder="1" applyAlignment="1">
      <alignment horizontal="center"/>
    </xf>
    <xf numFmtId="165" fontId="3" fillId="5" borderId="1" xfId="1" applyNumberFormat="1" applyFont="1" applyFill="1" applyBorder="1" applyAlignment="1">
      <alignment horizontal="center" vertical="center" wrapText="1"/>
    </xf>
    <xf numFmtId="165" fontId="0" fillId="0" borderId="0" xfId="0" applyNumberFormat="1"/>
    <xf numFmtId="0" fontId="13" fillId="11" borderId="1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0" fontId="2" fillId="11" borderId="3" xfId="0" applyFont="1" applyFill="1" applyBorder="1" applyAlignment="1">
      <alignment horizontal="center" vertical="center" wrapText="1"/>
    </xf>
    <xf numFmtId="0" fontId="19" fillId="0" borderId="1" xfId="0" applyFont="1" applyBorder="1"/>
    <xf numFmtId="0" fontId="18" fillId="0" borderId="1" xfId="0" applyFont="1" applyBorder="1" applyAlignment="1">
      <alignment horizontal="center"/>
    </xf>
    <xf numFmtId="0" fontId="19" fillId="0" borderId="1" xfId="0" applyFont="1" applyBorder="1" applyAlignment="1">
      <alignment horizontal="center"/>
    </xf>
    <xf numFmtId="0" fontId="3" fillId="0" borderId="1" xfId="0" applyFont="1" applyBorder="1"/>
    <xf numFmtId="0" fontId="2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3" fillId="6" borderId="1" xfId="0" applyFont="1" applyFill="1" applyBorder="1"/>
    <xf numFmtId="0" fontId="3" fillId="12" borderId="1" xfId="0" applyFont="1" applyFill="1" applyBorder="1"/>
    <xf numFmtId="0" fontId="3" fillId="10" borderId="1" xfId="0" applyFont="1" applyFill="1" applyBorder="1"/>
    <xf numFmtId="0" fontId="4" fillId="12" borderId="1" xfId="0" applyFont="1" applyFill="1" applyBorder="1"/>
    <xf numFmtId="0" fontId="4" fillId="6" borderId="1" xfId="0" applyFont="1" applyFill="1" applyBorder="1"/>
    <xf numFmtId="0" fontId="4" fillId="0" borderId="0" xfId="0" applyFont="1"/>
    <xf numFmtId="165" fontId="4" fillId="0" borderId="1" xfId="1" applyNumberFormat="1" applyFont="1" applyFill="1" applyBorder="1"/>
    <xf numFmtId="165" fontId="4" fillId="0" borderId="1" xfId="1" applyNumberFormat="1" applyFont="1" applyFill="1" applyBorder="1" applyAlignment="1">
      <alignment horizontal="center"/>
    </xf>
    <xf numFmtId="9" fontId="3" fillId="5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9" fontId="4" fillId="0" borderId="1" xfId="9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3" fillId="0" borderId="9" xfId="0" applyFont="1" applyBorder="1"/>
    <xf numFmtId="0" fontId="3" fillId="4" borderId="9" xfId="0" applyFont="1" applyFill="1" applyBorder="1" applyAlignment="1">
      <alignment horizontal="center" vertical="center" wrapText="1"/>
    </xf>
    <xf numFmtId="165" fontId="3" fillId="0" borderId="9" xfId="1" applyNumberFormat="1" applyFont="1" applyFill="1" applyBorder="1" applyAlignment="1">
      <alignment horizontal="center" vertical="center" wrapText="1"/>
    </xf>
    <xf numFmtId="165" fontId="3" fillId="0" borderId="9" xfId="6" applyNumberFormat="1" applyFont="1" applyFill="1" applyBorder="1" applyAlignment="1">
      <alignment horizontal="center" vertical="center" wrapText="1"/>
    </xf>
    <xf numFmtId="2" fontId="3" fillId="5" borderId="9" xfId="0" applyNumberFormat="1" applyFont="1" applyFill="1" applyBorder="1" applyAlignment="1">
      <alignment horizontal="center" vertical="center"/>
    </xf>
    <xf numFmtId="2" fontId="3" fillId="5" borderId="1" xfId="0" applyNumberFormat="1" applyFont="1" applyFill="1" applyBorder="1" applyAlignment="1">
      <alignment horizontal="center" vertical="center"/>
    </xf>
    <xf numFmtId="9" fontId="4" fillId="0" borderId="1" xfId="9" applyFont="1" applyBorder="1" applyAlignment="1">
      <alignment horizontal="center" vertical="center"/>
    </xf>
    <xf numFmtId="2" fontId="3" fillId="13" borderId="1" xfId="0" applyNumberFormat="1" applyFont="1" applyFill="1" applyBorder="1" applyAlignment="1">
      <alignment horizontal="center" vertical="center"/>
    </xf>
    <xf numFmtId="2" fontId="3" fillId="6" borderId="1" xfId="0" applyNumberFormat="1" applyFont="1" applyFill="1" applyBorder="1" applyAlignment="1">
      <alignment horizontal="center" vertical="center"/>
    </xf>
    <xf numFmtId="43" fontId="4" fillId="5" borderId="3" xfId="8" applyFont="1" applyFill="1" applyBorder="1" applyAlignment="1">
      <alignment horizontal="center" vertical="center"/>
    </xf>
    <xf numFmtId="43" fontId="4" fillId="10" borderId="3" xfId="8" applyFont="1" applyFill="1" applyBorder="1" applyAlignment="1">
      <alignment horizontal="center" vertical="center"/>
    </xf>
    <xf numFmtId="43" fontId="4" fillId="6" borderId="3" xfId="8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13" fillId="0" borderId="7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11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11" borderId="1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168" fontId="9" fillId="3" borderId="0" xfId="0" applyNumberFormat="1" applyFont="1" applyFill="1" applyAlignment="1">
      <alignment horizontal="center" vertical="center" wrapText="1"/>
    </xf>
  </cellXfs>
  <cellStyles count="10">
    <cellStyle name="Millares" xfId="8" builtinId="3"/>
    <cellStyle name="Moneda" xfId="1" builtinId="4"/>
    <cellStyle name="Moneda 2" xfId="6" xr:uid="{00000000-0005-0000-0000-000001000000}"/>
    <cellStyle name="Moneda 2 2" xfId="7" xr:uid="{00000000-0005-0000-0000-000002000000}"/>
    <cellStyle name="Normal" xfId="0" builtinId="0"/>
    <cellStyle name="Normal 2" xfId="2" xr:uid="{00000000-0005-0000-0000-000004000000}"/>
    <cellStyle name="Normal 2 2" xfId="3" xr:uid="{00000000-0005-0000-0000-000005000000}"/>
    <cellStyle name="Porcentaje" xfId="9" builtinId="5"/>
    <cellStyle name="Porcentaje 2 2" xfId="5" xr:uid="{00000000-0005-0000-0000-000006000000}"/>
    <cellStyle name="Porcentaje 2 2 2" xfId="4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6"/>
              <c:layout>
                <c:manualLayout>
                  <c:x val="2.5000000000000001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0BB-400F-A542-4F1349680161}"/>
                </c:ext>
              </c:extLst>
            </c:dLbl>
            <c:dLbl>
              <c:idx val="7"/>
              <c:layout>
                <c:manualLayout>
                  <c:x val="1.6666666666666566E-2"/>
                  <c:y val="-3.887269193391642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0BB-400F-A542-4F134968016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SIPSA'!$A$33:$A$44</c:f>
              <c:strCache>
                <c:ptCount val="12"/>
                <c:pt idx="0">
                  <c:v>Patilla</c:v>
                </c:pt>
                <c:pt idx="1">
                  <c:v>Maiz amarillo</c:v>
                </c:pt>
                <c:pt idx="2">
                  <c:v>Yuca</c:v>
                </c:pt>
                <c:pt idx="3">
                  <c:v>platano</c:v>
                </c:pt>
                <c:pt idx="4">
                  <c:v>Arroz </c:v>
                </c:pt>
                <c:pt idx="5">
                  <c:v>cacao </c:v>
                </c:pt>
                <c:pt idx="6">
                  <c:v>café </c:v>
                </c:pt>
                <c:pt idx="7">
                  <c:v>piscicultura tilapia</c:v>
                </c:pt>
                <c:pt idx="8">
                  <c:v>Avicultura engorde</c:v>
                </c:pt>
                <c:pt idx="9">
                  <c:v>porcicultura </c:v>
                </c:pt>
                <c:pt idx="10">
                  <c:v>Ganaderia dp (res kg en pie)</c:v>
                </c:pt>
                <c:pt idx="11">
                  <c:v>Ganaderia dp (leche)</c:v>
                </c:pt>
              </c:strCache>
            </c:strRef>
          </c:cat>
          <c:val>
            <c:numRef>
              <c:f>'4.3.3. PRECIOS PROMEDIO SIPSA'!$B$33:$B$44</c:f>
              <c:numCache>
                <c:formatCode>_-"$"\ * #,##0_-;\-"$"\ * #,##0_-;_-"$"\ * "-"??_-;_-@_-</c:formatCode>
                <c:ptCount val="12"/>
                <c:pt idx="0">
                  <c:v>1333.958098785612</c:v>
                </c:pt>
                <c:pt idx="1">
                  <c:v>1718.5063151323054</c:v>
                </c:pt>
                <c:pt idx="2">
                  <c:v>1954.7326492886482</c:v>
                </c:pt>
                <c:pt idx="3">
                  <c:v>2597.2651581825639</c:v>
                </c:pt>
                <c:pt idx="4">
                  <c:v>3054.7882149254629</c:v>
                </c:pt>
                <c:pt idx="5">
                  <c:v>8648.6</c:v>
                </c:pt>
                <c:pt idx="6">
                  <c:v>21410.332517290175</c:v>
                </c:pt>
                <c:pt idx="7">
                  <c:v>12381.469160322502</c:v>
                </c:pt>
                <c:pt idx="8">
                  <c:v>8464</c:v>
                </c:pt>
                <c:pt idx="9">
                  <c:v>7303</c:v>
                </c:pt>
                <c:pt idx="10">
                  <c:v>6277</c:v>
                </c:pt>
                <c:pt idx="11">
                  <c:v>1090.5240584298522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0BB-400F-A542-4F134968016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-1964783472"/>
        <c:axId val="-1726925872"/>
      </c:barChart>
      <c:catAx>
        <c:axId val="-19647834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CO" sz="900" b="1">
                    <a:latin typeface="Arial" panose="020B0604020202020204" pitchFamily="34" charset="0"/>
                    <a:cs typeface="Arial" panose="020B0604020202020204" pitchFamily="34" charset="0"/>
                  </a:rPr>
                  <a:t>Línea</a:t>
                </a:r>
                <a:r>
                  <a:rPr lang="es-CO" sz="900" b="1" baseline="0">
                    <a:latin typeface="Arial" panose="020B0604020202020204" pitchFamily="34" charset="0"/>
                    <a:cs typeface="Arial" panose="020B0604020202020204" pitchFamily="34" charset="0"/>
                  </a:rPr>
                  <a:t> Productíva</a:t>
                </a:r>
                <a:endParaRPr lang="es-CO" sz="900" b="1"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726925872"/>
        <c:crosses val="autoZero"/>
        <c:auto val="1"/>
        <c:lblAlgn val="ctr"/>
        <c:lblOffset val="100"/>
        <c:noMultiLvlLbl val="0"/>
      </c:catAx>
      <c:valAx>
        <c:axId val="-1726925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CO" sz="900" b="1">
                    <a:latin typeface="Arial" panose="020B0604020202020204" pitchFamily="34" charset="0"/>
                    <a:cs typeface="Arial" panose="020B0604020202020204" pitchFamily="34" charset="0"/>
                  </a:rPr>
                  <a:t>Precio</a:t>
                </a:r>
                <a:r>
                  <a:rPr lang="es-CO" sz="900" b="1" baseline="0">
                    <a:latin typeface="Arial" panose="020B0604020202020204" pitchFamily="34" charset="0"/>
                    <a:cs typeface="Arial" panose="020B0604020202020204" pitchFamily="34" charset="0"/>
                  </a:rPr>
                  <a:t> Promedio</a:t>
                </a:r>
                <a:endParaRPr lang="es-CO" sz="900" b="1"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964783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O" sz="9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Variación anual  precios mayoristas líneas productivas del municipio de Yopal</a:t>
            </a:r>
            <a:endParaRPr lang="es-CO" sz="900" b="1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endParaRPr lang="es-CO" sz="900" b="1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6.3439963928631715E-2"/>
          <c:y val="9.8060848147161803E-2"/>
          <c:w val="0.90960772386988842"/>
          <c:h val="0.5924998605093249"/>
        </c:manualLayout>
      </c:layout>
      <c:lineChart>
        <c:grouping val="standard"/>
        <c:varyColors val="0"/>
        <c:ser>
          <c:idx val="0"/>
          <c:order val="0"/>
          <c:tx>
            <c:strRef>
              <c:f>'4.3.4. VARIACION $ PLAZAS MAYOR'!$B$27</c:f>
              <c:strCache>
                <c:ptCount val="1"/>
                <c:pt idx="0">
                  <c:v>Patilla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MAYOR'!$C$26:$F$26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MAYOR'!$C$27:$F$27</c:f>
              <c:numCache>
                <c:formatCode>_-* #,##0_-;\-* #,##0_-;_-* "-"??_-;_-@_-</c:formatCode>
                <c:ptCount val="4"/>
                <c:pt idx="0">
                  <c:v>-10.930064630113108</c:v>
                </c:pt>
                <c:pt idx="1">
                  <c:v>36.667312848847246</c:v>
                </c:pt>
                <c:pt idx="2">
                  <c:v>53.37927288370733</c:v>
                </c:pt>
                <c:pt idx="3">
                  <c:v>4.5363257789443594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9B9-4B2E-95BA-112CEB4D7A34}"/>
            </c:ext>
          </c:extLst>
        </c:ser>
        <c:ser>
          <c:idx val="1"/>
          <c:order val="1"/>
          <c:tx>
            <c:strRef>
              <c:f>'4.3.4. VARIACION $ PLAZAS MAYOR'!$B$28</c:f>
              <c:strCache>
                <c:ptCount val="1"/>
                <c:pt idx="0">
                  <c:v>Maiz amarillo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MAYOR'!$C$26:$F$26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MAYOR'!$C$28:$F$28</c:f>
              <c:numCache>
                <c:formatCode>_-* #,##0_-;\-* #,##0_-;_-* "-"??_-;_-@_-</c:formatCode>
                <c:ptCount val="4"/>
                <c:pt idx="0">
                  <c:v>18.547559724461308</c:v>
                </c:pt>
                <c:pt idx="1">
                  <c:v>26.941167875828214</c:v>
                </c:pt>
                <c:pt idx="2">
                  <c:v>29.670087825524973</c:v>
                </c:pt>
                <c:pt idx="3">
                  <c:v>-1.8931356862007789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9B9-4B2E-95BA-112CEB4D7A34}"/>
            </c:ext>
          </c:extLst>
        </c:ser>
        <c:ser>
          <c:idx val="2"/>
          <c:order val="2"/>
          <c:tx>
            <c:strRef>
              <c:f>'4.3.4. VARIACION $ PLAZAS MAYOR'!$B$29</c:f>
              <c:strCache>
                <c:ptCount val="1"/>
                <c:pt idx="0">
                  <c:v>Yuca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MAYOR'!$C$26:$F$26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MAYOR'!$C$29:$F$29</c:f>
              <c:numCache>
                <c:formatCode>_-* #,##0_-;\-* #,##0_-;_-* "-"??_-;_-@_-</c:formatCode>
                <c:ptCount val="4"/>
                <c:pt idx="0">
                  <c:v>-36.741758765252541</c:v>
                </c:pt>
                <c:pt idx="1">
                  <c:v>-13.03472346703947</c:v>
                </c:pt>
                <c:pt idx="2">
                  <c:v>192.77993117652323</c:v>
                </c:pt>
                <c:pt idx="3">
                  <c:v>-32.316643048109512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9B9-4B2E-95BA-112CEB4D7A34}"/>
            </c:ext>
          </c:extLst>
        </c:ser>
        <c:ser>
          <c:idx val="3"/>
          <c:order val="3"/>
          <c:tx>
            <c:strRef>
              <c:f>'4.3.4. VARIACION $ PLAZAS MAYOR'!$B$30</c:f>
              <c:strCache>
                <c:ptCount val="1"/>
                <c:pt idx="0">
                  <c:v>Platano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MAYOR'!$C$26:$F$26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MAYOR'!$C$30:$F$30</c:f>
              <c:numCache>
                <c:formatCode>_-* #,##0_-;\-* #,##0_-;_-* "-"??_-;_-@_-</c:formatCode>
                <c:ptCount val="4"/>
                <c:pt idx="0">
                  <c:v>-14.575314841435102</c:v>
                </c:pt>
                <c:pt idx="1">
                  <c:v>2.4226738543421362</c:v>
                </c:pt>
                <c:pt idx="2">
                  <c:v>82.970446473706403</c:v>
                </c:pt>
                <c:pt idx="3">
                  <c:v>7.2443156451217305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9B9-4B2E-95BA-112CEB4D7A34}"/>
            </c:ext>
          </c:extLst>
        </c:ser>
        <c:ser>
          <c:idx val="4"/>
          <c:order val="4"/>
          <c:tx>
            <c:strRef>
              <c:f>'4.3.4. VARIACION $ PLAZAS MAYOR'!$B$31</c:f>
              <c:strCache>
                <c:ptCount val="1"/>
                <c:pt idx="0">
                  <c:v>Arroz 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MAYOR'!$C$26:$F$26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MAYOR'!$C$31:$F$31</c:f>
              <c:numCache>
                <c:formatCode>_-* #,##0_-;\-* #,##0_-;_-* "-"??_-;_-@_-</c:formatCode>
                <c:ptCount val="4"/>
                <c:pt idx="0">
                  <c:v>25.661190388885771</c:v>
                </c:pt>
                <c:pt idx="1">
                  <c:v>-22.695107581695794</c:v>
                </c:pt>
                <c:pt idx="2">
                  <c:v>38.233055769057131</c:v>
                </c:pt>
                <c:pt idx="3">
                  <c:v>15.613247692766279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9B9-4B2E-95BA-112CEB4D7A34}"/>
            </c:ext>
          </c:extLst>
        </c:ser>
        <c:ser>
          <c:idx val="5"/>
          <c:order val="5"/>
          <c:tx>
            <c:strRef>
              <c:f>'4.3.4. VARIACION $ PLAZAS MAYOR'!$B$32</c:f>
              <c:strCache>
                <c:ptCount val="1"/>
                <c:pt idx="0">
                  <c:v>Cacao 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MAYOR'!$C$26:$F$26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MAYOR'!$C$32:$F$32</c:f>
              <c:numCache>
                <c:formatCode>_-* #,##0_-;\-* #,##0_-;_-* "-"??_-;_-@_-</c:formatCode>
                <c:ptCount val="4"/>
                <c:pt idx="0">
                  <c:v>22.879294618425064</c:v>
                </c:pt>
                <c:pt idx="1">
                  <c:v>-3.5630335271557527</c:v>
                </c:pt>
                <c:pt idx="2">
                  <c:v>12.918537524053875</c:v>
                </c:pt>
                <c:pt idx="3">
                  <c:v>36.162235855487381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9B9-4B2E-95BA-112CEB4D7A34}"/>
            </c:ext>
          </c:extLst>
        </c:ser>
        <c:ser>
          <c:idx val="6"/>
          <c:order val="6"/>
          <c:tx>
            <c:strRef>
              <c:f>'4.3.4. VARIACION $ PLAZAS MAYOR'!$B$33</c:f>
              <c:strCache>
                <c:ptCount val="1"/>
                <c:pt idx="0">
                  <c:v>Café 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MAYOR'!$C$26:$F$26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MAYOR'!$C$33:$F$33</c:f>
              <c:numCache>
                <c:formatCode>_-* #,##0_-;\-* #,##0_-;_-* "-"??_-;_-@_-</c:formatCode>
                <c:ptCount val="4"/>
                <c:pt idx="0">
                  <c:v>11.575554548501898</c:v>
                </c:pt>
                <c:pt idx="1">
                  <c:v>-0.67878493946922447</c:v>
                </c:pt>
                <c:pt idx="2">
                  <c:v>37.186492220880126</c:v>
                </c:pt>
                <c:pt idx="3">
                  <c:v>34.167800119161484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9B9-4B2E-95BA-112CEB4D7A34}"/>
            </c:ext>
          </c:extLst>
        </c:ser>
        <c:ser>
          <c:idx val="7"/>
          <c:order val="7"/>
          <c:tx>
            <c:strRef>
              <c:f>'4.3.4. VARIACION $ PLAZAS MAYOR'!$B$34</c:f>
              <c:strCache>
                <c:ptCount val="1"/>
                <c:pt idx="0">
                  <c:v>Piscicultura tilapia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MAYOR'!$C$26:$F$26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MAYOR'!$C$34:$F$34</c:f>
              <c:numCache>
                <c:formatCode>_-* #,##0_-;\-* #,##0_-;_-* "-"??_-;_-@_-</c:formatCode>
                <c:ptCount val="4"/>
                <c:pt idx="0">
                  <c:v>5.5554487598353859</c:v>
                </c:pt>
                <c:pt idx="1">
                  <c:v>12.757544482995257</c:v>
                </c:pt>
                <c:pt idx="2">
                  <c:v>9.4824683425436973</c:v>
                </c:pt>
                <c:pt idx="3">
                  <c:v>12.766679227519234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9B9-4B2E-95BA-112CEB4D7A34}"/>
            </c:ext>
          </c:extLst>
        </c:ser>
        <c:ser>
          <c:idx val="8"/>
          <c:order val="8"/>
          <c:tx>
            <c:strRef>
              <c:f>'4.3.4. VARIACION $ PLAZAS MAYOR'!$B$35</c:f>
              <c:strCache>
                <c:ptCount val="1"/>
                <c:pt idx="0">
                  <c:v>Avicultura engorde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MAYOR'!$C$26:$F$26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MAYOR'!$C$35:$F$35</c:f>
              <c:numCache>
                <c:formatCode>_-* #,##0_-;\-* #,##0_-;_-* "-"??_-;_-@_-</c:formatCode>
                <c:ptCount val="4"/>
                <c:pt idx="0">
                  <c:v>3.3926064576509134</c:v>
                </c:pt>
                <c:pt idx="1">
                  <c:v>26.829850896381771</c:v>
                </c:pt>
                <c:pt idx="2">
                  <c:v>16.404151343635704</c:v>
                </c:pt>
                <c:pt idx="3">
                  <c:v>13.294502350296341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19B9-4B2E-95BA-112CEB4D7A34}"/>
            </c:ext>
          </c:extLst>
        </c:ser>
        <c:ser>
          <c:idx val="9"/>
          <c:order val="9"/>
          <c:tx>
            <c:strRef>
              <c:f>'4.3.4. VARIACION $ PLAZAS MAYOR'!$B$36</c:f>
              <c:strCache>
                <c:ptCount val="1"/>
                <c:pt idx="0">
                  <c:v>Porcicultura 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MAYOR'!$C$26:$F$26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MAYOR'!$C$36:$F$36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19B9-4B2E-95BA-112CEB4D7A34}"/>
            </c:ext>
          </c:extLst>
        </c:ser>
        <c:ser>
          <c:idx val="10"/>
          <c:order val="10"/>
          <c:tx>
            <c:strRef>
              <c:f>'4.3.4. VARIACION $ PLAZAS MAYOR'!$B$37</c:f>
              <c:strCache>
                <c:ptCount val="1"/>
                <c:pt idx="0">
                  <c:v>Ganaderia dp (res kg en pie)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MAYOR'!$C$26:$F$26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MAYOR'!$C$37:$F$37</c:f>
              <c:numCache>
                <c:formatCode>_-* #,##0_-;\-* #,##0_-;_-* "-"??_-;_-@_-</c:formatCode>
                <c:ptCount val="4"/>
                <c:pt idx="0">
                  <c:v>6.4668200049422921</c:v>
                </c:pt>
                <c:pt idx="1">
                  <c:v>38.624149690228364</c:v>
                </c:pt>
                <c:pt idx="2">
                  <c:v>24.064295098013957</c:v>
                </c:pt>
                <c:pt idx="3">
                  <c:v>-2.4032971368062732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9B9-4B2E-95BA-112CEB4D7A34}"/>
            </c:ext>
          </c:extLst>
        </c:ser>
        <c:ser>
          <c:idx val="11"/>
          <c:order val="11"/>
          <c:tx>
            <c:strRef>
              <c:f>'4.3.4. VARIACION $ PLAZAS MAYOR'!$B$38</c:f>
              <c:strCache>
                <c:ptCount val="1"/>
                <c:pt idx="0">
                  <c:v>Ganaderia dp (leche)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MAYOR'!$C$26:$F$26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MAYOR'!$C$38:$F$38</c:f>
              <c:numCache>
                <c:formatCode>_-* #,##0_-;\-* #,##0_-;_-* "-"??_-;_-@_-</c:formatCode>
                <c:ptCount val="4"/>
                <c:pt idx="0">
                  <c:v>2.1331264327606618</c:v>
                </c:pt>
                <c:pt idx="1">
                  <c:v>4.2560749684824373</c:v>
                </c:pt>
                <c:pt idx="2">
                  <c:v>23.688982295842195</c:v>
                </c:pt>
                <c:pt idx="3">
                  <c:v>41.889917527838548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19B9-4B2E-95BA-112CEB4D7A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726926416"/>
        <c:axId val="-1726929136"/>
      </c:lineChart>
      <c:catAx>
        <c:axId val="-1726926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-1726929136"/>
        <c:crosses val="autoZero"/>
        <c:auto val="1"/>
        <c:lblAlgn val="ctr"/>
        <c:lblOffset val="100"/>
        <c:noMultiLvlLbl val="0"/>
      </c:catAx>
      <c:valAx>
        <c:axId val="-1726929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726926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0662514280154511E-2"/>
          <c:y val="0.7462595179543382"/>
          <c:w val="0.96904124536333713"/>
          <c:h val="0.2351742122797113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895350</xdr:colOff>
      <xdr:row>30</xdr:row>
      <xdr:rowOff>99061</xdr:rowOff>
    </xdr:from>
    <xdr:to>
      <xdr:col>8</xdr:col>
      <xdr:colOff>76200</xdr:colOff>
      <xdr:row>48</xdr:row>
      <xdr:rowOff>114301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402166</xdr:colOff>
      <xdr:row>0</xdr:row>
      <xdr:rowOff>158750</xdr:rowOff>
    </xdr:from>
    <xdr:to>
      <xdr:col>15</xdr:col>
      <xdr:colOff>423333</xdr:colOff>
      <xdr:row>22</xdr:row>
      <xdr:rowOff>63500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5"/>
  <sheetViews>
    <sheetView topLeftCell="B2" workbookViewId="0">
      <selection activeCell="C21" sqref="C21"/>
    </sheetView>
  </sheetViews>
  <sheetFormatPr defaultColWidth="11.42578125" defaultRowHeight="13.9"/>
  <cols>
    <col min="2" max="2" width="27.42578125" customWidth="1"/>
    <col min="3" max="3" width="16.42578125" customWidth="1"/>
    <col min="4" max="4" width="11" customWidth="1"/>
    <col min="5" max="5" width="31.5703125" customWidth="1"/>
  </cols>
  <sheetData>
    <row r="3" spans="2:5">
      <c r="B3" s="57" t="s">
        <v>0</v>
      </c>
      <c r="C3" s="57"/>
      <c r="D3" s="57"/>
      <c r="E3" s="57"/>
    </row>
    <row r="4" spans="2:5" ht="39.6">
      <c r="B4" s="22" t="s">
        <v>1</v>
      </c>
      <c r="C4" s="22" t="s">
        <v>2</v>
      </c>
      <c r="D4" s="22" t="s">
        <v>3</v>
      </c>
      <c r="E4" s="22" t="s">
        <v>4</v>
      </c>
    </row>
    <row r="5" spans="2:5" ht="26.45">
      <c r="B5" s="23" t="s">
        <v>5</v>
      </c>
      <c r="C5" s="23" t="s">
        <v>6</v>
      </c>
      <c r="D5" s="23">
        <v>18</v>
      </c>
      <c r="E5" s="23" t="s">
        <v>7</v>
      </c>
    </row>
  </sheetData>
  <mergeCells count="1">
    <mergeCell ref="B3:E3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7"/>
  <sheetViews>
    <sheetView workbookViewId="0">
      <selection activeCell="A4" sqref="A4:G6"/>
    </sheetView>
  </sheetViews>
  <sheetFormatPr defaultColWidth="11.42578125" defaultRowHeight="13.9"/>
  <cols>
    <col min="1" max="1" width="36.140625" customWidth="1"/>
    <col min="2" max="2" width="13.7109375" customWidth="1"/>
    <col min="3" max="3" width="12.140625" customWidth="1"/>
    <col min="4" max="4" width="18.42578125" customWidth="1"/>
    <col min="6" max="6" width="9" customWidth="1"/>
    <col min="7" max="7" width="18.140625" customWidth="1"/>
  </cols>
  <sheetData>
    <row r="3" spans="1:7">
      <c r="A3" s="59" t="s">
        <v>8</v>
      </c>
      <c r="B3" s="59"/>
      <c r="C3" s="59"/>
      <c r="D3" s="59"/>
      <c r="E3" s="59"/>
      <c r="F3" s="59"/>
      <c r="G3" s="59"/>
    </row>
    <row r="4" spans="1:7" ht="38.450000000000003" customHeight="1">
      <c r="A4" s="60" t="s">
        <v>1</v>
      </c>
      <c r="B4" s="60" t="s">
        <v>9</v>
      </c>
      <c r="C4" s="60" t="s">
        <v>10</v>
      </c>
      <c r="D4" s="22" t="s">
        <v>11</v>
      </c>
      <c r="E4" s="60" t="s">
        <v>12</v>
      </c>
      <c r="F4" s="60" t="s">
        <v>13</v>
      </c>
      <c r="G4" s="22" t="s">
        <v>14</v>
      </c>
    </row>
    <row r="5" spans="1:7">
      <c r="A5" s="60"/>
      <c r="B5" s="60"/>
      <c r="C5" s="60"/>
      <c r="D5" s="22" t="s">
        <v>15</v>
      </c>
      <c r="E5" s="60"/>
      <c r="F5" s="60"/>
      <c r="G5" s="22" t="s">
        <v>15</v>
      </c>
    </row>
    <row r="6" spans="1:7" ht="22.9">
      <c r="A6" s="1" t="s">
        <v>5</v>
      </c>
      <c r="B6" s="12" t="s">
        <v>6</v>
      </c>
      <c r="C6" s="12" t="s">
        <v>16</v>
      </c>
      <c r="D6" s="12" t="s">
        <v>17</v>
      </c>
      <c r="E6" s="12" t="s">
        <v>18</v>
      </c>
      <c r="F6" s="12" t="s">
        <v>19</v>
      </c>
      <c r="G6" s="12" t="s">
        <v>20</v>
      </c>
    </row>
    <row r="7" spans="1:7">
      <c r="A7" s="58" t="s">
        <v>21</v>
      </c>
      <c r="B7" s="58"/>
      <c r="C7" s="58"/>
      <c r="D7" s="58"/>
      <c r="E7" s="58"/>
      <c r="F7" s="58"/>
      <c r="G7" s="58"/>
    </row>
  </sheetData>
  <mergeCells count="7">
    <mergeCell ref="A7:G7"/>
    <mergeCell ref="A3:G3"/>
    <mergeCell ref="A4:A5"/>
    <mergeCell ref="B4:B5"/>
    <mergeCell ref="C4:C5"/>
    <mergeCell ref="E4:E5"/>
    <mergeCell ref="F4:F5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4:F19"/>
  <sheetViews>
    <sheetView topLeftCell="A4" workbookViewId="0">
      <selection activeCell="B5" sqref="B5:F18"/>
    </sheetView>
  </sheetViews>
  <sheetFormatPr defaultColWidth="11.42578125" defaultRowHeight="13.9"/>
  <cols>
    <col min="2" max="2" width="31.140625" customWidth="1"/>
    <col min="3" max="3" width="20.5703125" customWidth="1"/>
    <col min="4" max="4" width="21.140625" customWidth="1"/>
    <col min="5" max="5" width="24.85546875" customWidth="1"/>
    <col min="6" max="6" width="30.7109375" customWidth="1"/>
  </cols>
  <sheetData>
    <row r="4" spans="2:6">
      <c r="B4" s="59" t="s">
        <v>22</v>
      </c>
      <c r="C4" s="59"/>
      <c r="D4" s="59"/>
      <c r="E4" s="59"/>
      <c r="F4" s="59"/>
    </row>
    <row r="5" spans="2:6" ht="26.45">
      <c r="B5" s="22" t="s">
        <v>23</v>
      </c>
      <c r="C5" s="22" t="s">
        <v>24</v>
      </c>
      <c r="D5" s="22" t="s">
        <v>25</v>
      </c>
      <c r="E5" s="22" t="s">
        <v>26</v>
      </c>
      <c r="F5" s="22" t="s">
        <v>27</v>
      </c>
    </row>
    <row r="6" spans="2:6" ht="14.45" customHeight="1">
      <c r="B6" s="12" t="s">
        <v>28</v>
      </c>
      <c r="C6" s="12" t="s">
        <v>29</v>
      </c>
      <c r="D6" s="12" t="s">
        <v>30</v>
      </c>
      <c r="E6" s="12" t="s">
        <v>31</v>
      </c>
      <c r="F6" s="12" t="s">
        <v>32</v>
      </c>
    </row>
    <row r="7" spans="2:6" ht="26.45" customHeight="1">
      <c r="B7" s="12" t="s">
        <v>33</v>
      </c>
      <c r="C7" s="12" t="s">
        <v>34</v>
      </c>
      <c r="D7" s="12" t="s">
        <v>35</v>
      </c>
      <c r="E7" s="12" t="s">
        <v>31</v>
      </c>
      <c r="F7" s="12" t="s">
        <v>36</v>
      </c>
    </row>
    <row r="8" spans="2:6" ht="14.45" customHeight="1">
      <c r="B8" s="12" t="s">
        <v>37</v>
      </c>
      <c r="C8" s="12" t="s">
        <v>34</v>
      </c>
      <c r="D8" s="12" t="s">
        <v>6</v>
      </c>
      <c r="E8" s="12" t="s">
        <v>31</v>
      </c>
      <c r="F8" s="12" t="s">
        <v>32</v>
      </c>
    </row>
    <row r="9" spans="2:6" ht="22.9">
      <c r="B9" s="12" t="s">
        <v>38</v>
      </c>
      <c r="C9" s="12" t="s">
        <v>29</v>
      </c>
      <c r="D9" s="12" t="s">
        <v>39</v>
      </c>
      <c r="E9" s="12" t="s">
        <v>31</v>
      </c>
      <c r="F9" s="12" t="s">
        <v>40</v>
      </c>
    </row>
    <row r="10" spans="2:6" ht="22.9">
      <c r="B10" s="12" t="s">
        <v>41</v>
      </c>
      <c r="C10" s="12" t="s">
        <v>42</v>
      </c>
      <c r="D10" s="12" t="s">
        <v>43</v>
      </c>
      <c r="E10" s="12" t="s">
        <v>44</v>
      </c>
      <c r="F10" s="12" t="s">
        <v>45</v>
      </c>
    </row>
    <row r="11" spans="2:6" ht="22.9">
      <c r="B11" s="12" t="s">
        <v>46</v>
      </c>
      <c r="C11" s="12" t="s">
        <v>42</v>
      </c>
      <c r="D11" s="12" t="s">
        <v>47</v>
      </c>
      <c r="E11" s="12" t="s">
        <v>48</v>
      </c>
      <c r="F11" s="12" t="s">
        <v>49</v>
      </c>
    </row>
    <row r="12" spans="2:6">
      <c r="B12" s="12" t="s">
        <v>50</v>
      </c>
      <c r="C12" s="12" t="s">
        <v>29</v>
      </c>
      <c r="D12" s="12" t="s">
        <v>51</v>
      </c>
      <c r="E12" s="12" t="s">
        <v>52</v>
      </c>
      <c r="F12" s="12" t="s">
        <v>53</v>
      </c>
    </row>
    <row r="13" spans="2:6" ht="25.5" customHeight="1">
      <c r="B13" s="12" t="s">
        <v>54</v>
      </c>
      <c r="C13" s="12" t="s">
        <v>29</v>
      </c>
      <c r="D13" s="12" t="s">
        <v>55</v>
      </c>
      <c r="E13" s="12" t="s">
        <v>31</v>
      </c>
      <c r="F13" s="12" t="s">
        <v>56</v>
      </c>
    </row>
    <row r="14" spans="2:6" ht="22.9">
      <c r="B14" s="12" t="s">
        <v>57</v>
      </c>
      <c r="C14" s="12" t="s">
        <v>58</v>
      </c>
      <c r="D14" s="12" t="s">
        <v>59</v>
      </c>
      <c r="E14" s="12" t="s">
        <v>31</v>
      </c>
      <c r="F14" s="12" t="s">
        <v>60</v>
      </c>
    </row>
    <row r="15" spans="2:6" ht="22.9">
      <c r="B15" s="12" t="s">
        <v>61</v>
      </c>
      <c r="C15" s="12" t="s">
        <v>34</v>
      </c>
      <c r="D15" s="12" t="s">
        <v>62</v>
      </c>
      <c r="E15" s="12" t="s">
        <v>63</v>
      </c>
      <c r="F15" s="12" t="s">
        <v>64</v>
      </c>
    </row>
    <row r="16" spans="2:6" ht="22.9">
      <c r="B16" s="12" t="s">
        <v>65</v>
      </c>
      <c r="C16" s="12" t="s">
        <v>29</v>
      </c>
      <c r="D16" s="12" t="s">
        <v>66</v>
      </c>
      <c r="E16" s="12" t="s">
        <v>52</v>
      </c>
      <c r="F16" s="12" t="s">
        <v>67</v>
      </c>
    </row>
    <row r="17" spans="2:6">
      <c r="B17" s="12" t="s">
        <v>68</v>
      </c>
      <c r="C17" s="12" t="s">
        <v>42</v>
      </c>
      <c r="D17" s="12" t="s">
        <v>69</v>
      </c>
      <c r="E17" s="12" t="s">
        <v>70</v>
      </c>
      <c r="F17" s="12" t="s">
        <v>71</v>
      </c>
    </row>
    <row r="18" spans="2:6" ht="22.9">
      <c r="B18" s="12" t="s">
        <v>72</v>
      </c>
      <c r="C18" s="12" t="s">
        <v>34</v>
      </c>
      <c r="D18" s="12" t="s">
        <v>73</v>
      </c>
      <c r="E18" s="12" t="s">
        <v>74</v>
      </c>
      <c r="F18" s="12" t="s">
        <v>75</v>
      </c>
    </row>
    <row r="19" spans="2:6">
      <c r="B19" s="58" t="s">
        <v>21</v>
      </c>
      <c r="C19" s="58"/>
      <c r="D19" s="58"/>
      <c r="E19" s="58"/>
      <c r="F19" s="58"/>
    </row>
  </sheetData>
  <mergeCells count="2">
    <mergeCell ref="B19:F19"/>
    <mergeCell ref="B4:F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4:G19"/>
  <sheetViews>
    <sheetView zoomScale="99" zoomScaleNormal="99" workbookViewId="0">
      <selection activeCell="B5" sqref="B5:G18"/>
    </sheetView>
  </sheetViews>
  <sheetFormatPr defaultColWidth="11.42578125" defaultRowHeight="13.9"/>
  <cols>
    <col min="2" max="2" width="33" customWidth="1"/>
    <col min="3" max="3" width="14.5703125" customWidth="1"/>
    <col min="4" max="4" width="15.140625" customWidth="1"/>
    <col min="5" max="5" width="11.140625" customWidth="1"/>
    <col min="7" max="7" width="22.85546875" customWidth="1"/>
  </cols>
  <sheetData>
    <row r="4" spans="2:7">
      <c r="B4" s="61" t="s">
        <v>76</v>
      </c>
      <c r="C4" s="61"/>
      <c r="D4" s="61"/>
      <c r="E4" s="61"/>
      <c r="F4" s="61"/>
      <c r="G4" s="61"/>
    </row>
    <row r="5" spans="2:7" ht="24">
      <c r="B5" s="24" t="s">
        <v>77</v>
      </c>
      <c r="C5" s="24" t="s">
        <v>78</v>
      </c>
      <c r="D5" s="24" t="s">
        <v>79</v>
      </c>
      <c r="E5" s="24" t="s">
        <v>80</v>
      </c>
      <c r="F5" s="24" t="s">
        <v>81</v>
      </c>
      <c r="G5" s="24" t="s">
        <v>82</v>
      </c>
    </row>
    <row r="6" spans="2:7">
      <c r="B6" s="12" t="s">
        <v>28</v>
      </c>
      <c r="C6" s="1" t="s">
        <v>30</v>
      </c>
      <c r="D6" s="1" t="s">
        <v>83</v>
      </c>
      <c r="E6" s="1" t="s">
        <v>84</v>
      </c>
      <c r="F6" s="1" t="s">
        <v>85</v>
      </c>
      <c r="G6" s="1" t="s">
        <v>86</v>
      </c>
    </row>
    <row r="7" spans="2:7">
      <c r="B7" s="31" t="s">
        <v>33</v>
      </c>
      <c r="C7" s="31" t="s">
        <v>35</v>
      </c>
      <c r="D7" s="31" t="s">
        <v>83</v>
      </c>
      <c r="E7" s="31" t="s">
        <v>87</v>
      </c>
      <c r="F7" s="31" t="s">
        <v>85</v>
      </c>
      <c r="G7" s="31" t="s">
        <v>88</v>
      </c>
    </row>
    <row r="8" spans="2:7">
      <c r="B8" s="31" t="s">
        <v>37</v>
      </c>
      <c r="C8" s="31" t="s">
        <v>6</v>
      </c>
      <c r="D8" s="31" t="s">
        <v>16</v>
      </c>
      <c r="E8" s="31" t="s">
        <v>87</v>
      </c>
      <c r="F8" s="31" t="s">
        <v>19</v>
      </c>
      <c r="G8" s="31" t="s">
        <v>89</v>
      </c>
    </row>
    <row r="9" spans="2:7">
      <c r="B9" s="31" t="s">
        <v>38</v>
      </c>
      <c r="C9" s="31" t="s">
        <v>39</v>
      </c>
      <c r="D9" s="31" t="s">
        <v>83</v>
      </c>
      <c r="E9" s="31" t="s">
        <v>84</v>
      </c>
      <c r="F9" s="31" t="s">
        <v>85</v>
      </c>
      <c r="G9" s="31" t="s">
        <v>86</v>
      </c>
    </row>
    <row r="10" spans="2:7">
      <c r="B10" s="31" t="s">
        <v>41</v>
      </c>
      <c r="C10" s="31" t="s">
        <v>43</v>
      </c>
      <c r="D10" s="31" t="s">
        <v>83</v>
      </c>
      <c r="E10" s="31" t="s">
        <v>90</v>
      </c>
      <c r="F10" s="31" t="s">
        <v>85</v>
      </c>
      <c r="G10" s="31" t="s">
        <v>89</v>
      </c>
    </row>
    <row r="11" spans="2:7">
      <c r="B11" s="31" t="s">
        <v>46</v>
      </c>
      <c r="C11" s="31" t="s">
        <v>47</v>
      </c>
      <c r="D11" s="31" t="s">
        <v>91</v>
      </c>
      <c r="E11" s="31" t="s">
        <v>92</v>
      </c>
      <c r="F11" s="31" t="s">
        <v>85</v>
      </c>
      <c r="G11" s="31" t="s">
        <v>89</v>
      </c>
    </row>
    <row r="12" spans="2:7">
      <c r="B12" s="31" t="s">
        <v>50</v>
      </c>
      <c r="C12" s="31" t="s">
        <v>51</v>
      </c>
      <c r="D12" s="31" t="s">
        <v>83</v>
      </c>
      <c r="E12" s="31" t="s">
        <v>84</v>
      </c>
      <c r="F12" s="31" t="s">
        <v>85</v>
      </c>
      <c r="G12" s="31" t="s">
        <v>89</v>
      </c>
    </row>
    <row r="13" spans="2:7">
      <c r="B13" s="31" t="s">
        <v>54</v>
      </c>
      <c r="C13" s="31" t="s">
        <v>55</v>
      </c>
      <c r="D13" s="31" t="s">
        <v>83</v>
      </c>
      <c r="E13" s="31" t="s">
        <v>90</v>
      </c>
      <c r="F13" s="31" t="s">
        <v>85</v>
      </c>
      <c r="G13" s="31" t="s">
        <v>86</v>
      </c>
    </row>
    <row r="14" spans="2:7">
      <c r="B14" s="31" t="s">
        <v>57</v>
      </c>
      <c r="C14" s="31" t="s">
        <v>59</v>
      </c>
      <c r="D14" s="31" t="s">
        <v>93</v>
      </c>
      <c r="E14" s="31" t="s">
        <v>90</v>
      </c>
      <c r="F14" s="31" t="s">
        <v>85</v>
      </c>
      <c r="G14" s="31" t="s">
        <v>88</v>
      </c>
    </row>
    <row r="15" spans="2:7">
      <c r="B15" s="31" t="s">
        <v>61</v>
      </c>
      <c r="C15" s="31" t="s">
        <v>62</v>
      </c>
      <c r="D15" s="31" t="s">
        <v>83</v>
      </c>
      <c r="E15" s="31" t="s">
        <v>87</v>
      </c>
      <c r="F15" s="31" t="s">
        <v>19</v>
      </c>
      <c r="G15" s="31" t="s">
        <v>86</v>
      </c>
    </row>
    <row r="16" spans="2:7">
      <c r="B16" s="12" t="s">
        <v>65</v>
      </c>
      <c r="C16" s="31" t="s">
        <v>66</v>
      </c>
      <c r="D16" s="31" t="s">
        <v>94</v>
      </c>
      <c r="E16" s="31" t="s">
        <v>87</v>
      </c>
      <c r="F16" s="31" t="s">
        <v>85</v>
      </c>
      <c r="G16" s="31" t="s">
        <v>88</v>
      </c>
    </row>
    <row r="17" spans="2:7">
      <c r="B17" s="31" t="s">
        <v>68</v>
      </c>
      <c r="C17" s="31" t="s">
        <v>95</v>
      </c>
      <c r="D17" s="31" t="s">
        <v>91</v>
      </c>
      <c r="E17" s="31" t="s">
        <v>90</v>
      </c>
      <c r="F17" s="31" t="s">
        <v>85</v>
      </c>
      <c r="G17" s="31" t="s">
        <v>89</v>
      </c>
    </row>
    <row r="18" spans="2:7">
      <c r="B18" s="31" t="s">
        <v>96</v>
      </c>
      <c r="C18" s="31" t="s">
        <v>73</v>
      </c>
      <c r="D18" s="31" t="s">
        <v>83</v>
      </c>
      <c r="E18" s="31" t="s">
        <v>87</v>
      </c>
      <c r="F18" s="31" t="s">
        <v>85</v>
      </c>
      <c r="G18" s="31" t="s">
        <v>86</v>
      </c>
    </row>
    <row r="19" spans="2:7">
      <c r="B19" s="62" t="s">
        <v>21</v>
      </c>
      <c r="C19" s="62"/>
      <c r="D19" s="62"/>
      <c r="E19" s="62"/>
      <c r="F19" s="62"/>
      <c r="G19" s="62"/>
    </row>
  </sheetData>
  <mergeCells count="2">
    <mergeCell ref="B4:G4"/>
    <mergeCell ref="B19:G19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I34"/>
  <sheetViews>
    <sheetView topLeftCell="A7" zoomScaleNormal="100" workbookViewId="0">
      <selection activeCell="B7" sqref="B1:I1048576"/>
    </sheetView>
  </sheetViews>
  <sheetFormatPr defaultColWidth="11.42578125" defaultRowHeight="13.9"/>
  <cols>
    <col min="1" max="1" width="12.140625" customWidth="1"/>
    <col min="2" max="2" width="23" customWidth="1"/>
    <col min="3" max="3" width="14.42578125" customWidth="1"/>
    <col min="4" max="4" width="17.42578125" customWidth="1"/>
    <col min="5" max="5" width="9.5703125" customWidth="1"/>
    <col min="6" max="6" width="18.140625" customWidth="1"/>
    <col min="7" max="7" width="9.7109375" customWidth="1"/>
    <col min="8" max="8" width="9.5703125" customWidth="1"/>
    <col min="9" max="9" width="9.140625" customWidth="1"/>
    <col min="10" max="10" width="8.5703125" customWidth="1"/>
    <col min="11" max="11" width="4.42578125" customWidth="1"/>
    <col min="14" max="14" width="25.7109375" customWidth="1"/>
  </cols>
  <sheetData>
    <row r="2" spans="1:9">
      <c r="A2" s="62" t="s">
        <v>97</v>
      </c>
      <c r="B2" s="62"/>
      <c r="C2" s="62"/>
      <c r="D2" s="62"/>
      <c r="E2" s="62"/>
      <c r="F2" s="62"/>
      <c r="G2" s="62"/>
      <c r="H2" s="62"/>
    </row>
    <row r="3" spans="1:9" ht="33.6" customHeight="1">
      <c r="A3" s="63" t="s">
        <v>98</v>
      </c>
      <c r="B3" s="63" t="s">
        <v>99</v>
      </c>
      <c r="C3" s="63" t="s">
        <v>100</v>
      </c>
      <c r="D3" s="63" t="s">
        <v>101</v>
      </c>
      <c r="E3" s="63"/>
      <c r="F3" s="63" t="s">
        <v>14</v>
      </c>
      <c r="G3" s="24" t="s">
        <v>102</v>
      </c>
      <c r="H3" s="24" t="s">
        <v>103</v>
      </c>
      <c r="I3" s="24" t="s">
        <v>104</v>
      </c>
    </row>
    <row r="4" spans="1:9">
      <c r="A4" s="63"/>
      <c r="B4" s="63"/>
      <c r="C4" s="63"/>
      <c r="D4" s="24" t="s">
        <v>105</v>
      </c>
      <c r="E4" s="24" t="s">
        <v>106</v>
      </c>
      <c r="F4" s="63"/>
      <c r="G4" s="24" t="s">
        <v>107</v>
      </c>
      <c r="H4" s="24" t="s">
        <v>107</v>
      </c>
      <c r="I4" s="25" t="s">
        <v>108</v>
      </c>
    </row>
    <row r="5" spans="1:9" ht="22.9">
      <c r="A5" s="41" t="s">
        <v>109</v>
      </c>
      <c r="B5" s="42" t="s">
        <v>59</v>
      </c>
      <c r="C5" s="12" t="s">
        <v>110</v>
      </c>
      <c r="D5" s="12" t="s">
        <v>111</v>
      </c>
      <c r="E5" s="12" t="s">
        <v>112</v>
      </c>
      <c r="F5" s="12" t="s">
        <v>113</v>
      </c>
      <c r="G5" s="20">
        <v>150</v>
      </c>
      <c r="H5" s="20">
        <v>1300</v>
      </c>
      <c r="I5" s="43">
        <f>G5/H5</f>
        <v>0.11538461538461539</v>
      </c>
    </row>
    <row r="6" spans="1:9" ht="22.9">
      <c r="A6" s="41" t="s">
        <v>114</v>
      </c>
      <c r="B6" s="42" t="s">
        <v>115</v>
      </c>
      <c r="C6" s="12" t="s">
        <v>116</v>
      </c>
      <c r="D6" s="12" t="s">
        <v>117</v>
      </c>
      <c r="E6" s="12" t="s">
        <v>118</v>
      </c>
      <c r="F6" s="12" t="s">
        <v>119</v>
      </c>
      <c r="G6" s="20">
        <v>800</v>
      </c>
      <c r="H6" s="20">
        <v>15000</v>
      </c>
      <c r="I6" s="43">
        <f t="shared" ref="I6:I17" si="0">G6/H6</f>
        <v>5.3333333333333337E-2</v>
      </c>
    </row>
    <row r="7" spans="1:9">
      <c r="A7" s="64" t="s">
        <v>120</v>
      </c>
      <c r="B7" s="42" t="s">
        <v>121</v>
      </c>
      <c r="C7" s="12" t="s">
        <v>83</v>
      </c>
      <c r="D7" s="12" t="s">
        <v>122</v>
      </c>
      <c r="E7" s="40">
        <v>1</v>
      </c>
      <c r="F7" s="12" t="s">
        <v>123</v>
      </c>
      <c r="G7" s="20">
        <v>90</v>
      </c>
      <c r="H7" s="20">
        <v>1550</v>
      </c>
      <c r="I7" s="43">
        <f t="shared" si="0"/>
        <v>5.8064516129032261E-2</v>
      </c>
    </row>
    <row r="8" spans="1:9" ht="22.9">
      <c r="A8" s="65"/>
      <c r="B8" s="42" t="s">
        <v>51</v>
      </c>
      <c r="C8" s="12" t="s">
        <v>83</v>
      </c>
      <c r="D8" s="12" t="s">
        <v>111</v>
      </c>
      <c r="E8" s="12" t="s">
        <v>124</v>
      </c>
      <c r="F8" s="12" t="s">
        <v>125</v>
      </c>
      <c r="G8" s="20">
        <v>40</v>
      </c>
      <c r="H8" s="20">
        <v>1200</v>
      </c>
      <c r="I8" s="43">
        <f t="shared" si="0"/>
        <v>3.3333333333333333E-2</v>
      </c>
    </row>
    <row r="9" spans="1:9" ht="22.9">
      <c r="A9" s="66"/>
      <c r="B9" s="42" t="s">
        <v>126</v>
      </c>
      <c r="C9" s="12" t="s">
        <v>91</v>
      </c>
      <c r="D9" s="12" t="s">
        <v>111</v>
      </c>
      <c r="E9" s="12" t="s">
        <v>118</v>
      </c>
      <c r="F9" s="12" t="s">
        <v>127</v>
      </c>
      <c r="G9" s="20">
        <v>80</v>
      </c>
      <c r="H9" s="20">
        <v>1600</v>
      </c>
      <c r="I9" s="43">
        <f t="shared" si="0"/>
        <v>0.05</v>
      </c>
    </row>
    <row r="10" spans="1:9" ht="34.15">
      <c r="A10" s="64" t="s">
        <v>128</v>
      </c>
      <c r="B10" s="42" t="s">
        <v>129</v>
      </c>
      <c r="C10" s="12" t="s">
        <v>55</v>
      </c>
      <c r="D10" s="12" t="s">
        <v>130</v>
      </c>
      <c r="E10" s="12" t="s">
        <v>131</v>
      </c>
      <c r="F10" s="12" t="s">
        <v>132</v>
      </c>
      <c r="G10" s="20">
        <v>30</v>
      </c>
      <c r="H10" s="20">
        <v>8500</v>
      </c>
      <c r="I10" s="51">
        <f t="shared" si="0"/>
        <v>3.5294117647058825E-3</v>
      </c>
    </row>
    <row r="11" spans="1:9">
      <c r="A11" s="66"/>
      <c r="B11" s="42" t="s">
        <v>133</v>
      </c>
      <c r="C11" s="12" t="s">
        <v>6</v>
      </c>
      <c r="D11" s="12" t="s">
        <v>134</v>
      </c>
      <c r="E11" s="40">
        <v>1</v>
      </c>
      <c r="F11" s="12" t="s">
        <v>135</v>
      </c>
      <c r="G11" s="20">
        <v>0</v>
      </c>
      <c r="H11" s="20">
        <v>1600</v>
      </c>
      <c r="I11" s="51">
        <f t="shared" si="0"/>
        <v>0</v>
      </c>
    </row>
    <row r="12" spans="1:9" ht="34.15">
      <c r="A12" s="64" t="s">
        <v>136</v>
      </c>
      <c r="B12" s="42" t="s">
        <v>137</v>
      </c>
      <c r="C12" s="12" t="s">
        <v>43</v>
      </c>
      <c r="D12" s="12" t="s">
        <v>138</v>
      </c>
      <c r="E12" s="12" t="s">
        <v>139</v>
      </c>
      <c r="F12" s="12" t="s">
        <v>140</v>
      </c>
      <c r="G12" s="20">
        <v>0</v>
      </c>
      <c r="H12" s="20">
        <v>12000</v>
      </c>
      <c r="I12" s="51">
        <f t="shared" si="0"/>
        <v>0</v>
      </c>
    </row>
    <row r="13" spans="1:9" ht="22.9">
      <c r="A13" s="65"/>
      <c r="B13" s="42" t="s">
        <v>141</v>
      </c>
      <c r="C13" s="12" t="s">
        <v>142</v>
      </c>
      <c r="D13" s="12" t="s">
        <v>111</v>
      </c>
      <c r="E13" s="12" t="s">
        <v>124</v>
      </c>
      <c r="F13" s="12" t="s">
        <v>143</v>
      </c>
      <c r="G13" s="20">
        <v>40</v>
      </c>
      <c r="H13" s="20">
        <v>1538</v>
      </c>
      <c r="I13" s="51">
        <f t="shared" si="0"/>
        <v>2.600780234070221E-2</v>
      </c>
    </row>
    <row r="14" spans="1:9">
      <c r="A14" s="65"/>
      <c r="B14" s="42" t="s">
        <v>144</v>
      </c>
      <c r="C14" s="12" t="s">
        <v>91</v>
      </c>
      <c r="D14" s="12" t="s">
        <v>134</v>
      </c>
      <c r="E14" s="40">
        <v>1</v>
      </c>
      <c r="F14" s="12" t="s">
        <v>119</v>
      </c>
      <c r="G14" s="20">
        <v>1600</v>
      </c>
      <c r="H14" s="20">
        <v>32000</v>
      </c>
      <c r="I14" s="51">
        <f t="shared" si="0"/>
        <v>0.05</v>
      </c>
    </row>
    <row r="15" spans="1:9" ht="22.9">
      <c r="A15" s="66"/>
      <c r="B15" s="42" t="s">
        <v>145</v>
      </c>
      <c r="C15" s="12" t="s">
        <v>83</v>
      </c>
      <c r="D15" s="12" t="s">
        <v>117</v>
      </c>
      <c r="E15" s="12" t="s">
        <v>146</v>
      </c>
      <c r="F15" s="12" t="s">
        <v>147</v>
      </c>
      <c r="G15" s="20">
        <v>150</v>
      </c>
      <c r="H15" s="20">
        <v>15000</v>
      </c>
      <c r="I15" s="51">
        <f t="shared" si="0"/>
        <v>0.01</v>
      </c>
    </row>
    <row r="16" spans="1:9">
      <c r="A16" s="41" t="s">
        <v>148</v>
      </c>
      <c r="B16" s="42" t="s">
        <v>149</v>
      </c>
      <c r="C16" s="12" t="s">
        <v>91</v>
      </c>
      <c r="D16" s="12" t="s">
        <v>134</v>
      </c>
      <c r="E16" s="40">
        <v>1</v>
      </c>
      <c r="F16" s="12" t="s">
        <v>150</v>
      </c>
      <c r="G16" s="20">
        <v>0</v>
      </c>
      <c r="H16" s="20">
        <v>1800</v>
      </c>
      <c r="I16" s="51">
        <f t="shared" si="0"/>
        <v>0</v>
      </c>
    </row>
    <row r="17" spans="1:9" ht="22.9">
      <c r="A17" s="41" t="s">
        <v>151</v>
      </c>
      <c r="B17" s="42" t="s">
        <v>152</v>
      </c>
      <c r="C17" s="12" t="s">
        <v>153</v>
      </c>
      <c r="D17" s="12" t="s">
        <v>154</v>
      </c>
      <c r="E17" s="12" t="s">
        <v>155</v>
      </c>
      <c r="F17" s="12" t="s">
        <v>119</v>
      </c>
      <c r="G17" s="20">
        <v>1280</v>
      </c>
      <c r="H17" s="20">
        <v>22000</v>
      </c>
      <c r="I17" s="51">
        <f t="shared" si="0"/>
        <v>5.8181818181818182E-2</v>
      </c>
    </row>
    <row r="18" spans="1:9">
      <c r="A18" s="62" t="s">
        <v>21</v>
      </c>
      <c r="B18" s="62"/>
      <c r="C18" s="62"/>
      <c r="D18" s="62"/>
      <c r="E18" s="62"/>
      <c r="F18" s="62"/>
      <c r="G18" s="62"/>
      <c r="H18" s="62"/>
    </row>
    <row r="21" spans="1:9" ht="14.45">
      <c r="B21" s="27" t="s">
        <v>156</v>
      </c>
      <c r="C21" s="27" t="s">
        <v>157</v>
      </c>
      <c r="D21" s="27" t="s">
        <v>158</v>
      </c>
    </row>
    <row r="22" spans="1:9" ht="14.45">
      <c r="B22" s="26" t="s">
        <v>159</v>
      </c>
      <c r="C22" s="28" t="s">
        <v>109</v>
      </c>
      <c r="D22" s="26" t="s">
        <v>160</v>
      </c>
    </row>
    <row r="23" spans="1:9" ht="14.45">
      <c r="B23" s="26" t="s">
        <v>161</v>
      </c>
      <c r="C23" s="28" t="s">
        <v>114</v>
      </c>
      <c r="D23" s="26" t="s">
        <v>162</v>
      </c>
    </row>
    <row r="24" spans="1:9" ht="14.45">
      <c r="B24" s="26" t="s">
        <v>163</v>
      </c>
      <c r="C24" s="28" t="s">
        <v>120</v>
      </c>
      <c r="D24" s="26" t="s">
        <v>164</v>
      </c>
    </row>
    <row r="25" spans="1:9" ht="14.45">
      <c r="B25" s="26" t="s">
        <v>165</v>
      </c>
      <c r="C25" s="28" t="s">
        <v>120</v>
      </c>
      <c r="D25" s="26" t="s">
        <v>164</v>
      </c>
    </row>
    <row r="26" spans="1:9" ht="14.45">
      <c r="B26" s="26" t="s">
        <v>166</v>
      </c>
      <c r="C26" s="28" t="s">
        <v>120</v>
      </c>
      <c r="D26" s="26" t="s">
        <v>167</v>
      </c>
    </row>
    <row r="27" spans="1:9" ht="14.45">
      <c r="B27" s="26" t="s">
        <v>168</v>
      </c>
      <c r="C27" s="28" t="s">
        <v>128</v>
      </c>
      <c r="D27" s="26" t="s">
        <v>169</v>
      </c>
    </row>
    <row r="28" spans="1:9" ht="14.45">
      <c r="B28" s="26" t="s">
        <v>170</v>
      </c>
      <c r="C28" s="28" t="s">
        <v>128</v>
      </c>
      <c r="D28" s="26" t="s">
        <v>169</v>
      </c>
    </row>
    <row r="29" spans="1:9" ht="14.45">
      <c r="B29" s="26" t="s">
        <v>137</v>
      </c>
      <c r="C29" s="28" t="s">
        <v>136</v>
      </c>
      <c r="D29" s="26" t="s">
        <v>171</v>
      </c>
    </row>
    <row r="30" spans="1:9" ht="14.45">
      <c r="B30" s="26" t="s">
        <v>141</v>
      </c>
      <c r="C30" s="28" t="s">
        <v>136</v>
      </c>
      <c r="D30" s="26" t="s">
        <v>172</v>
      </c>
    </row>
    <row r="31" spans="1:9" ht="14.45">
      <c r="B31" s="26" t="s">
        <v>144</v>
      </c>
      <c r="C31" s="28" t="s">
        <v>136</v>
      </c>
      <c r="D31" s="26" t="s">
        <v>173</v>
      </c>
    </row>
    <row r="32" spans="1:9" ht="14.45">
      <c r="B32" s="26" t="s">
        <v>145</v>
      </c>
      <c r="C32" s="28" t="s">
        <v>136</v>
      </c>
      <c r="D32" s="26" t="s">
        <v>173</v>
      </c>
    </row>
    <row r="33" spans="2:4" ht="14.45">
      <c r="B33" s="26" t="s">
        <v>149</v>
      </c>
      <c r="C33" s="28" t="s">
        <v>148</v>
      </c>
      <c r="D33" s="26" t="s">
        <v>174</v>
      </c>
    </row>
    <row r="34" spans="2:4" ht="14.45">
      <c r="B34" s="26" t="s">
        <v>152</v>
      </c>
      <c r="C34" s="28" t="s">
        <v>151</v>
      </c>
      <c r="D34" s="26" t="s">
        <v>175</v>
      </c>
    </row>
  </sheetData>
  <autoFilter ref="B21:D34" xr:uid="{00000000-0009-0000-0000-000004000000}"/>
  <mergeCells count="10">
    <mergeCell ref="A3:A4"/>
    <mergeCell ref="D3:E3"/>
    <mergeCell ref="F3:F4"/>
    <mergeCell ref="A2:H2"/>
    <mergeCell ref="A18:H18"/>
    <mergeCell ref="B3:B4"/>
    <mergeCell ref="C3:C4"/>
    <mergeCell ref="A7:A9"/>
    <mergeCell ref="A12:A15"/>
    <mergeCell ref="A10:A11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17"/>
  <sheetViews>
    <sheetView topLeftCell="H1" zoomScaleNormal="100" workbookViewId="0">
      <selection activeCell="M14" sqref="M14"/>
    </sheetView>
  </sheetViews>
  <sheetFormatPr defaultColWidth="11.42578125" defaultRowHeight="13.9"/>
  <cols>
    <col min="1" max="1" width="8.85546875" customWidth="1"/>
    <col min="2" max="2" width="11" customWidth="1"/>
    <col min="3" max="3" width="21.7109375" customWidth="1"/>
    <col min="4" max="4" width="16.140625" customWidth="1"/>
    <col min="5" max="6" width="12.7109375" customWidth="1"/>
    <col min="7" max="7" width="11.85546875" customWidth="1"/>
    <col min="8" max="8" width="4.42578125" customWidth="1"/>
    <col min="9" max="9" width="29.85546875" bestFit="1" customWidth="1"/>
    <col min="11" max="11" width="11.42578125" customWidth="1"/>
    <col min="13" max="13" width="8.5703125" customWidth="1"/>
    <col min="14" max="14" width="6" customWidth="1"/>
  </cols>
  <sheetData>
    <row r="2" spans="2:13">
      <c r="B2" s="67" t="s">
        <v>176</v>
      </c>
      <c r="C2" s="68"/>
      <c r="D2" s="68"/>
      <c r="E2" s="68"/>
      <c r="F2" s="68"/>
      <c r="G2" s="68"/>
    </row>
    <row r="3" spans="2:13" ht="28.5" customHeight="1">
      <c r="B3" s="60" t="s">
        <v>98</v>
      </c>
      <c r="C3" s="60" t="s">
        <v>99</v>
      </c>
      <c r="D3" s="60" t="s">
        <v>100</v>
      </c>
      <c r="E3" s="22" t="s">
        <v>177</v>
      </c>
      <c r="F3" s="22" t="s">
        <v>178</v>
      </c>
      <c r="G3" s="22" t="s">
        <v>103</v>
      </c>
      <c r="I3" s="60" t="s">
        <v>99</v>
      </c>
      <c r="J3" s="22" t="s">
        <v>177</v>
      </c>
      <c r="K3" s="22" t="s">
        <v>178</v>
      </c>
      <c r="L3" s="22" t="s">
        <v>103</v>
      </c>
      <c r="M3" s="60" t="s">
        <v>179</v>
      </c>
    </row>
    <row r="4" spans="2:13" ht="15.75" customHeight="1">
      <c r="B4" s="60"/>
      <c r="C4" s="60"/>
      <c r="D4" s="60"/>
      <c r="E4" s="22" t="s">
        <v>107</v>
      </c>
      <c r="F4" s="22" t="s">
        <v>107</v>
      </c>
      <c r="G4" s="22" t="s">
        <v>107</v>
      </c>
      <c r="I4" s="60"/>
      <c r="J4" s="22" t="s">
        <v>107</v>
      </c>
      <c r="K4" s="22" t="s">
        <v>107</v>
      </c>
      <c r="L4" s="22" t="s">
        <v>107</v>
      </c>
      <c r="M4" s="60"/>
    </row>
    <row r="5" spans="2:13">
      <c r="B5" s="44" t="s">
        <v>109</v>
      </c>
      <c r="C5" s="45" t="s">
        <v>59</v>
      </c>
      <c r="D5" s="46" t="s">
        <v>110</v>
      </c>
      <c r="E5" s="47">
        <v>900</v>
      </c>
      <c r="F5" s="47">
        <v>1600</v>
      </c>
      <c r="G5" s="48">
        <v>1300</v>
      </c>
      <c r="H5" s="37"/>
      <c r="I5" s="45" t="s">
        <v>59</v>
      </c>
      <c r="J5" s="47">
        <v>900</v>
      </c>
      <c r="K5" s="47">
        <v>1600</v>
      </c>
      <c r="L5" s="48">
        <v>1300</v>
      </c>
      <c r="M5" s="49">
        <f>K5/J5*100-100</f>
        <v>77.777777777777771</v>
      </c>
    </row>
    <row r="6" spans="2:13">
      <c r="B6" s="30" t="s">
        <v>114</v>
      </c>
      <c r="C6" s="29" t="s">
        <v>115</v>
      </c>
      <c r="D6" s="1" t="s">
        <v>116</v>
      </c>
      <c r="E6" s="4">
        <v>12000</v>
      </c>
      <c r="F6" s="4">
        <v>16000</v>
      </c>
      <c r="G6" s="3">
        <v>15000</v>
      </c>
      <c r="H6" s="37"/>
      <c r="I6" s="29" t="s">
        <v>115</v>
      </c>
      <c r="J6" s="4">
        <v>12000</v>
      </c>
      <c r="K6" s="4">
        <v>16000</v>
      </c>
      <c r="L6" s="3">
        <v>15000</v>
      </c>
      <c r="M6" s="53">
        <f t="shared" ref="M6:M13" si="0">K6/J6*100-100</f>
        <v>33.333333333333314</v>
      </c>
    </row>
    <row r="7" spans="2:13">
      <c r="B7" s="64" t="s">
        <v>120</v>
      </c>
      <c r="C7" s="29" t="s">
        <v>121</v>
      </c>
      <c r="D7" s="1" t="s">
        <v>83</v>
      </c>
      <c r="E7" s="3">
        <v>900</v>
      </c>
      <c r="F7" s="3">
        <v>1980</v>
      </c>
      <c r="G7" s="3">
        <v>1550</v>
      </c>
      <c r="H7" s="37"/>
      <c r="I7" s="29" t="s">
        <v>121</v>
      </c>
      <c r="J7" s="3">
        <v>900</v>
      </c>
      <c r="K7" s="3">
        <v>1980</v>
      </c>
      <c r="L7" s="3">
        <v>1550</v>
      </c>
      <c r="M7" s="52">
        <f t="shared" si="0"/>
        <v>120.00000000000003</v>
      </c>
    </row>
    <row r="8" spans="2:13">
      <c r="B8" s="65"/>
      <c r="C8" s="29" t="s">
        <v>51</v>
      </c>
      <c r="D8" s="2" t="s">
        <v>83</v>
      </c>
      <c r="E8" s="5">
        <v>600</v>
      </c>
      <c r="F8" s="5">
        <v>2000</v>
      </c>
      <c r="G8" s="3">
        <v>1200</v>
      </c>
      <c r="H8" s="37"/>
      <c r="I8" s="29" t="s">
        <v>51</v>
      </c>
      <c r="J8" s="5">
        <v>600</v>
      </c>
      <c r="K8" s="5">
        <v>2000</v>
      </c>
      <c r="L8" s="3">
        <v>1200</v>
      </c>
      <c r="M8" s="52">
        <f t="shared" si="0"/>
        <v>233.33333333333337</v>
      </c>
    </row>
    <row r="9" spans="2:13">
      <c r="B9" s="66"/>
      <c r="C9" s="29" t="s">
        <v>126</v>
      </c>
      <c r="D9" s="2" t="s">
        <v>91</v>
      </c>
      <c r="E9" s="4">
        <v>1200</v>
      </c>
      <c r="F9" s="4">
        <v>1800</v>
      </c>
      <c r="G9" s="3">
        <v>1600</v>
      </c>
      <c r="H9" s="37"/>
      <c r="I9" s="29" t="s">
        <v>126</v>
      </c>
      <c r="J9" s="4">
        <v>1200</v>
      </c>
      <c r="K9" s="4">
        <v>1800</v>
      </c>
      <c r="L9" s="3">
        <v>1600</v>
      </c>
      <c r="M9" s="50">
        <f t="shared" si="0"/>
        <v>50</v>
      </c>
    </row>
    <row r="10" spans="2:13">
      <c r="B10" s="64" t="s">
        <v>128</v>
      </c>
      <c r="C10" s="29" t="s">
        <v>129</v>
      </c>
      <c r="D10" s="1" t="s">
        <v>55</v>
      </c>
      <c r="E10" s="4">
        <v>7600</v>
      </c>
      <c r="F10" s="4">
        <v>9200</v>
      </c>
      <c r="G10" s="3">
        <v>8500</v>
      </c>
      <c r="H10" s="37"/>
      <c r="I10" s="29" t="s">
        <v>129</v>
      </c>
      <c r="J10" s="4">
        <v>7600</v>
      </c>
      <c r="K10" s="4">
        <v>9200</v>
      </c>
      <c r="L10" s="3">
        <v>8500</v>
      </c>
      <c r="M10" s="53">
        <f t="shared" si="0"/>
        <v>21.05263157894737</v>
      </c>
    </row>
    <row r="11" spans="2:13">
      <c r="B11" s="66"/>
      <c r="C11" s="29" t="s">
        <v>133</v>
      </c>
      <c r="D11" s="1" t="s">
        <v>6</v>
      </c>
      <c r="E11" s="4">
        <v>800</v>
      </c>
      <c r="F11" s="4">
        <v>1700</v>
      </c>
      <c r="G11" s="3">
        <v>1600</v>
      </c>
      <c r="H11" s="37"/>
      <c r="I11" s="29" t="s">
        <v>133</v>
      </c>
      <c r="J11" s="4">
        <v>800</v>
      </c>
      <c r="K11" s="4">
        <v>1700</v>
      </c>
      <c r="L11" s="3">
        <v>1600</v>
      </c>
      <c r="M11" s="50">
        <f t="shared" si="0"/>
        <v>112.5</v>
      </c>
    </row>
    <row r="12" spans="2:13">
      <c r="B12" s="64" t="s">
        <v>136</v>
      </c>
      <c r="C12" s="29" t="s">
        <v>137</v>
      </c>
      <c r="D12" s="12" t="s">
        <v>43</v>
      </c>
      <c r="E12" s="4">
        <v>8000</v>
      </c>
      <c r="F12" s="20">
        <v>12000</v>
      </c>
      <c r="G12" s="3">
        <v>12000</v>
      </c>
      <c r="H12" s="37"/>
      <c r="I12" s="29" t="s">
        <v>137</v>
      </c>
      <c r="J12" s="4">
        <v>8000</v>
      </c>
      <c r="K12" s="20">
        <v>12000</v>
      </c>
      <c r="L12" s="3">
        <v>12000</v>
      </c>
      <c r="M12" s="50">
        <f t="shared" si="0"/>
        <v>50</v>
      </c>
    </row>
    <row r="13" spans="2:13">
      <c r="B13" s="65"/>
      <c r="C13" s="29" t="s">
        <v>141</v>
      </c>
      <c r="D13" s="2" t="s">
        <v>180</v>
      </c>
      <c r="E13" s="4">
        <v>615</v>
      </c>
      <c r="F13" s="20">
        <v>3846</v>
      </c>
      <c r="G13" s="3">
        <v>1538</v>
      </c>
      <c r="H13" s="37"/>
      <c r="I13" s="29" t="s">
        <v>141</v>
      </c>
      <c r="J13" s="4">
        <v>615</v>
      </c>
      <c r="K13" s="20">
        <v>3846</v>
      </c>
      <c r="L13" s="3">
        <v>1538</v>
      </c>
      <c r="M13" s="52">
        <f t="shared" si="0"/>
        <v>525.36585365853659</v>
      </c>
    </row>
    <row r="14" spans="2:13">
      <c r="B14" s="65"/>
      <c r="C14" s="29" t="s">
        <v>144</v>
      </c>
      <c r="D14" s="2" t="s">
        <v>91</v>
      </c>
      <c r="E14" s="4">
        <v>23000</v>
      </c>
      <c r="F14" s="4">
        <v>32000</v>
      </c>
      <c r="G14" s="3">
        <v>32000</v>
      </c>
      <c r="H14" s="37"/>
      <c r="I14" s="29" t="s">
        <v>144</v>
      </c>
      <c r="J14" s="4">
        <v>23000</v>
      </c>
      <c r="K14" s="4">
        <v>32000</v>
      </c>
      <c r="L14" s="3">
        <v>32000</v>
      </c>
      <c r="M14" s="53">
        <f t="shared" ref="M14:M17" si="1">K14/J14*100-100</f>
        <v>39.130434782608688</v>
      </c>
    </row>
    <row r="15" spans="2:13">
      <c r="B15" s="66"/>
      <c r="C15" s="29" t="s">
        <v>145</v>
      </c>
      <c r="D15" s="1" t="s">
        <v>83</v>
      </c>
      <c r="E15" s="4">
        <v>10000</v>
      </c>
      <c r="F15" s="4">
        <v>15000</v>
      </c>
      <c r="G15" s="3">
        <v>15000</v>
      </c>
      <c r="H15" s="37"/>
      <c r="I15" s="29" t="s">
        <v>145</v>
      </c>
      <c r="J15" s="4">
        <v>10000</v>
      </c>
      <c r="K15" s="4">
        <v>15000</v>
      </c>
      <c r="L15" s="3">
        <v>15000</v>
      </c>
      <c r="M15" s="50">
        <f t="shared" si="1"/>
        <v>50</v>
      </c>
    </row>
    <row r="16" spans="2:13">
      <c r="B16" s="30" t="s">
        <v>148</v>
      </c>
      <c r="C16" s="29" t="s">
        <v>149</v>
      </c>
      <c r="D16" s="1" t="s">
        <v>91</v>
      </c>
      <c r="E16" s="4">
        <v>1300</v>
      </c>
      <c r="F16" s="20">
        <v>2200</v>
      </c>
      <c r="G16" s="3">
        <v>1800</v>
      </c>
      <c r="H16" s="37"/>
      <c r="I16" s="29" t="s">
        <v>149</v>
      </c>
      <c r="J16" s="4">
        <v>1300</v>
      </c>
      <c r="K16" s="20">
        <v>2200</v>
      </c>
      <c r="L16" s="3">
        <v>1800</v>
      </c>
      <c r="M16" s="50">
        <f t="shared" si="1"/>
        <v>69.230769230769226</v>
      </c>
    </row>
    <row r="17" spans="2:13">
      <c r="B17" s="30" t="s">
        <v>151</v>
      </c>
      <c r="C17" s="29" t="s">
        <v>152</v>
      </c>
      <c r="D17" s="2" t="s">
        <v>153</v>
      </c>
      <c r="E17" s="4">
        <v>13000</v>
      </c>
      <c r="F17" s="20">
        <v>25000</v>
      </c>
      <c r="G17" s="3">
        <v>22000</v>
      </c>
      <c r="H17" s="37"/>
      <c r="I17" s="29" t="s">
        <v>152</v>
      </c>
      <c r="J17" s="4">
        <v>13000</v>
      </c>
      <c r="K17" s="20">
        <v>25000</v>
      </c>
      <c r="L17" s="3">
        <v>22000</v>
      </c>
      <c r="M17" s="50">
        <f t="shared" si="1"/>
        <v>92.307692307692321</v>
      </c>
    </row>
  </sheetData>
  <mergeCells count="9">
    <mergeCell ref="B7:B9"/>
    <mergeCell ref="B12:B15"/>
    <mergeCell ref="B2:G2"/>
    <mergeCell ref="M3:M4"/>
    <mergeCell ref="I3:I4"/>
    <mergeCell ref="B3:B4"/>
    <mergeCell ref="C3:C4"/>
    <mergeCell ref="D3:D4"/>
    <mergeCell ref="B10:B11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I44"/>
  <sheetViews>
    <sheetView topLeftCell="A5" zoomScaleNormal="100" workbookViewId="0">
      <selection activeCell="B49" sqref="B49"/>
    </sheetView>
  </sheetViews>
  <sheetFormatPr defaultColWidth="11.42578125" defaultRowHeight="13.9"/>
  <cols>
    <col min="1" max="1" width="34.140625" customWidth="1"/>
    <col min="2" max="6" width="12" bestFit="1" customWidth="1"/>
    <col min="9" max="9" width="12.140625" bestFit="1" customWidth="1"/>
  </cols>
  <sheetData>
    <row r="2" spans="1:9">
      <c r="A2" s="13" t="s">
        <v>181</v>
      </c>
      <c r="B2" s="11">
        <v>2019</v>
      </c>
      <c r="C2" s="11">
        <v>2020</v>
      </c>
      <c r="D2" s="11">
        <v>2021</v>
      </c>
      <c r="E2" s="11">
        <v>2022</v>
      </c>
      <c r="F2" s="11">
        <v>2023</v>
      </c>
      <c r="G2" s="11" t="s">
        <v>182</v>
      </c>
      <c r="H2" s="11" t="s">
        <v>183</v>
      </c>
    </row>
    <row r="3" spans="1:9">
      <c r="A3" s="34" t="s">
        <v>51</v>
      </c>
      <c r="B3" s="7">
        <v>962.8898225957048</v>
      </c>
      <c r="C3" s="7">
        <v>857.64534266921282</v>
      </c>
      <c r="D3" s="7">
        <v>1172.120843599301</v>
      </c>
      <c r="E3" s="7">
        <v>1797.7904272309841</v>
      </c>
      <c r="F3" s="7">
        <v>1879.3440578328571</v>
      </c>
      <c r="G3" s="7">
        <v>1333.958098785612</v>
      </c>
      <c r="H3" s="7">
        <f t="shared" ref="H3:H12" si="0">SUM(B3:F3)/5</f>
        <v>1333.958098785612</v>
      </c>
    </row>
    <row r="4" spans="1:9">
      <c r="A4" s="34" t="s">
        <v>184</v>
      </c>
      <c r="B4" s="7">
        <v>1137.166666666667</v>
      </c>
      <c r="C4" s="7">
        <v>1348.083333333333</v>
      </c>
      <c r="D4" s="7">
        <v>1711.272727272727</v>
      </c>
      <c r="E4" s="7">
        <v>2219.0088483888012</v>
      </c>
      <c r="F4" s="7">
        <v>2177</v>
      </c>
      <c r="G4" s="7">
        <f t="shared" ref="G4" si="1">AVERAGE(B4:F4)</f>
        <v>1718.5063151323054</v>
      </c>
      <c r="H4" s="7">
        <f t="shared" si="0"/>
        <v>1718.5063151323054</v>
      </c>
    </row>
    <row r="5" spans="1:9">
      <c r="A5" s="34" t="s">
        <v>59</v>
      </c>
      <c r="B5" s="7">
        <v>2001.3558897243111</v>
      </c>
      <c r="C5" s="7">
        <v>1266.0225366876309</v>
      </c>
      <c r="D5" s="7">
        <v>1101</v>
      </c>
      <c r="E5" s="7">
        <v>3223.5070422535209</v>
      </c>
      <c r="F5" s="7">
        <v>2181.7777777777778</v>
      </c>
      <c r="G5" s="7">
        <f t="shared" ref="G5" si="2">AVERAGE(B5:F5)</f>
        <v>1954.7326492886482</v>
      </c>
      <c r="H5" s="7">
        <f t="shared" si="0"/>
        <v>1954.7326492886482</v>
      </c>
    </row>
    <row r="6" spans="1:9">
      <c r="A6" s="34" t="s">
        <v>141</v>
      </c>
      <c r="B6" s="7">
        <v>2147.58818101112</v>
      </c>
      <c r="C6" s="7">
        <v>1834.5704421313001</v>
      </c>
      <c r="D6" s="7">
        <v>1879.0161005723039</v>
      </c>
      <c r="E6" s="7">
        <v>3438.044148529973</v>
      </c>
      <c r="F6" s="7">
        <v>3687.106918668122</v>
      </c>
      <c r="G6" s="7">
        <f>AVERAGE(B6:F6)</f>
        <v>2597.2651581825639</v>
      </c>
      <c r="H6" s="7">
        <f t="shared" si="0"/>
        <v>2597.2651581825639</v>
      </c>
    </row>
    <row r="7" spans="1:9">
      <c r="A7" s="34" t="s">
        <v>62</v>
      </c>
      <c r="B7" s="7">
        <v>2494.37774208565</v>
      </c>
      <c r="C7" s="7">
        <v>3134.4647635002389</v>
      </c>
      <c r="D7" s="7">
        <v>2423.094613313513</v>
      </c>
      <c r="E7" s="7">
        <v>3349.517728158688</v>
      </c>
      <c r="F7" s="7">
        <v>3872.4862275692221</v>
      </c>
      <c r="G7" s="7">
        <v>3054.7882149254629</v>
      </c>
      <c r="H7" s="7">
        <f t="shared" si="0"/>
        <v>3054.7882149254629</v>
      </c>
    </row>
    <row r="8" spans="1:9">
      <c r="A8" s="35" t="s">
        <v>185</v>
      </c>
      <c r="B8" s="7">
        <v>6578</v>
      </c>
      <c r="C8" s="7">
        <v>8083</v>
      </c>
      <c r="D8" s="7">
        <v>7795</v>
      </c>
      <c r="E8" s="7">
        <v>8802</v>
      </c>
      <c r="F8" s="7">
        <v>11985</v>
      </c>
      <c r="G8" s="7">
        <f>AVERAGE(B8:F8)</f>
        <v>8648.6</v>
      </c>
      <c r="H8" s="7">
        <f t="shared" si="0"/>
        <v>8648.6</v>
      </c>
      <c r="I8" s="21"/>
    </row>
    <row r="9" spans="1:9">
      <c r="A9" s="32" t="s">
        <v>186</v>
      </c>
      <c r="B9" s="7">
        <v>15780.17385719515</v>
      </c>
      <c r="C9" s="7">
        <v>17606.816489883211</v>
      </c>
      <c r="D9" s="7">
        <v>17487.304071229901</v>
      </c>
      <c r="E9" s="7">
        <v>23990.219039319461</v>
      </c>
      <c r="F9" s="7">
        <v>32187.149128823159</v>
      </c>
      <c r="G9" s="7">
        <f>AVERAGE(B9:F9)</f>
        <v>21410.332517290175</v>
      </c>
      <c r="H9" s="7">
        <f t="shared" si="0"/>
        <v>21410.332517290175</v>
      </c>
      <c r="I9" s="21"/>
    </row>
    <row r="10" spans="1:9">
      <c r="A10" s="36" t="s">
        <v>187</v>
      </c>
      <c r="B10" s="7">
        <v>10286.533556128999</v>
      </c>
      <c r="C10" s="7">
        <v>10857.996657003019</v>
      </c>
      <c r="D10" s="7">
        <v>12243.210410482319</v>
      </c>
      <c r="E10" s="7">
        <v>13404.16896176732</v>
      </c>
      <c r="F10" s="7">
        <v>15115.43621623085</v>
      </c>
      <c r="G10" s="7">
        <f>AVERAGE(B10:F10)</f>
        <v>12381.469160322502</v>
      </c>
      <c r="H10" s="7">
        <f t="shared" si="0"/>
        <v>12381.469160322502</v>
      </c>
      <c r="I10" s="21"/>
    </row>
    <row r="11" spans="1:9">
      <c r="A11" s="33" t="s">
        <v>188</v>
      </c>
      <c r="B11" s="38">
        <v>6411</v>
      </c>
      <c r="C11" s="38">
        <v>6628.5</v>
      </c>
      <c r="D11" s="38">
        <v>8406.9166666666661</v>
      </c>
      <c r="E11" s="38">
        <v>9786</v>
      </c>
      <c r="F11" s="39">
        <v>11087</v>
      </c>
      <c r="G11" s="38">
        <v>8464</v>
      </c>
      <c r="H11" s="7">
        <f t="shared" si="0"/>
        <v>8463.8833333333332</v>
      </c>
      <c r="I11" s="21"/>
    </row>
    <row r="12" spans="1:9">
      <c r="A12" s="33" t="s">
        <v>189</v>
      </c>
      <c r="B12" s="7">
        <v>5174</v>
      </c>
      <c r="C12" s="7">
        <v>5481</v>
      </c>
      <c r="D12" s="7">
        <v>7564</v>
      </c>
      <c r="E12" s="7">
        <v>8609</v>
      </c>
      <c r="F12" s="7">
        <v>9687</v>
      </c>
      <c r="G12" s="7">
        <v>7303</v>
      </c>
      <c r="H12" s="7">
        <f t="shared" si="0"/>
        <v>7303</v>
      </c>
      <c r="I12" s="21"/>
    </row>
    <row r="13" spans="1:9">
      <c r="A13" s="33" t="s">
        <v>129</v>
      </c>
      <c r="B13" s="7">
        <v>4383.916666666667</v>
      </c>
      <c r="C13" s="7">
        <v>4667.416666666667</v>
      </c>
      <c r="D13" s="7">
        <v>6470.166666666667</v>
      </c>
      <c r="E13" s="7">
        <v>8027.166666666667</v>
      </c>
      <c r="F13" s="7">
        <v>7834.25</v>
      </c>
      <c r="G13" s="7">
        <v>6277</v>
      </c>
      <c r="H13" s="7">
        <f t="shared" ref="H13" si="3">SUM(B13:F13)/5</f>
        <v>6276.5833333333339</v>
      </c>
      <c r="I13" s="21"/>
    </row>
    <row r="14" spans="1:9">
      <c r="A14" s="34" t="s">
        <v>133</v>
      </c>
      <c r="B14" s="7">
        <v>869.37040296276507</v>
      </c>
      <c r="C14" s="7">
        <v>887.91517282696168</v>
      </c>
      <c r="D14" s="7">
        <v>925.7055082390076</v>
      </c>
      <c r="E14" s="7">
        <v>1144.9957221973821</v>
      </c>
      <c r="F14" s="7">
        <v>1624.6334859231449</v>
      </c>
      <c r="G14" s="7">
        <f t="shared" ref="G14" si="4">AVERAGE(B14:F14)</f>
        <v>1090.5240584298522</v>
      </c>
      <c r="H14" s="7">
        <f>SUM(B14:F14)/5</f>
        <v>1090.5240584298522</v>
      </c>
      <c r="I14" s="21"/>
    </row>
    <row r="15" spans="1:9">
      <c r="I15" s="21"/>
    </row>
    <row r="16" spans="1:9">
      <c r="I16" s="21"/>
    </row>
    <row r="17" spans="1:9">
      <c r="I17" s="21"/>
    </row>
    <row r="18" spans="1:9">
      <c r="I18" s="21"/>
    </row>
    <row r="19" spans="1:9">
      <c r="I19" s="21"/>
    </row>
    <row r="20" spans="1:9">
      <c r="A20" s="9"/>
      <c r="B20" s="9"/>
      <c r="C20" s="9"/>
      <c r="D20" s="9"/>
      <c r="E20" s="9"/>
      <c r="F20" s="9"/>
      <c r="G20" s="9"/>
      <c r="H20" s="9"/>
    </row>
    <row r="21" spans="1:9">
      <c r="A21" s="14"/>
      <c r="B21" s="9"/>
      <c r="C21" s="9"/>
      <c r="D21" s="9"/>
      <c r="E21" s="9"/>
      <c r="F21" s="9"/>
      <c r="G21" s="9"/>
      <c r="H21" s="9"/>
    </row>
    <row r="22" spans="1:9" ht="14.45" thickBot="1">
      <c r="A22" s="9"/>
      <c r="B22" s="9"/>
      <c r="C22" s="9"/>
      <c r="D22" s="9"/>
      <c r="E22" s="9"/>
      <c r="F22" s="9"/>
      <c r="G22" s="9"/>
      <c r="H22" s="9"/>
    </row>
    <row r="23" spans="1:9">
      <c r="A23" s="18" t="s">
        <v>190</v>
      </c>
      <c r="B23" s="9"/>
      <c r="C23" s="9"/>
      <c r="D23" s="9"/>
      <c r="E23" s="9"/>
      <c r="F23" s="9"/>
      <c r="G23" s="9"/>
      <c r="H23" s="9"/>
    </row>
    <row r="24" spans="1:9">
      <c r="A24" s="19" t="s">
        <v>191</v>
      </c>
      <c r="B24" s="9"/>
      <c r="C24" s="9"/>
      <c r="D24" s="9"/>
      <c r="E24" s="9"/>
      <c r="F24" s="9"/>
      <c r="G24" s="9"/>
      <c r="H24" s="9"/>
    </row>
    <row r="25" spans="1:9">
      <c r="A25" s="16" t="s">
        <v>192</v>
      </c>
      <c r="C25" s="9"/>
      <c r="D25" s="9"/>
      <c r="E25" s="9"/>
      <c r="F25" s="9"/>
      <c r="G25" s="9"/>
      <c r="H25" s="9"/>
    </row>
    <row r="26" spans="1:9" ht="23.45" thickBot="1">
      <c r="A26" s="17" t="s">
        <v>193</v>
      </c>
      <c r="C26" s="9"/>
      <c r="D26" s="9"/>
      <c r="E26" s="9"/>
      <c r="F26" s="9"/>
      <c r="G26" s="9"/>
      <c r="H26" s="9"/>
    </row>
    <row r="27" spans="1:9">
      <c r="C27" s="9"/>
      <c r="D27" s="9"/>
      <c r="E27" s="9"/>
      <c r="F27" s="9"/>
      <c r="G27" s="9"/>
      <c r="H27" s="9"/>
    </row>
    <row r="28" spans="1:9">
      <c r="C28" s="9"/>
      <c r="D28" s="9"/>
      <c r="E28" s="9"/>
      <c r="F28" s="9"/>
      <c r="G28" s="9"/>
      <c r="H28" s="9"/>
    </row>
    <row r="29" spans="1:9">
      <c r="C29" s="9"/>
      <c r="D29" s="9"/>
      <c r="E29" s="9"/>
      <c r="F29" s="9"/>
      <c r="G29" s="9"/>
      <c r="H29" s="9"/>
    </row>
    <row r="32" spans="1:9">
      <c r="A32" s="11" t="s">
        <v>99</v>
      </c>
      <c r="B32" s="11" t="s">
        <v>182</v>
      </c>
    </row>
    <row r="33" spans="1:2">
      <c r="A33" s="34" t="s">
        <v>51</v>
      </c>
      <c r="B33" s="7">
        <v>1333.958098785612</v>
      </c>
    </row>
    <row r="34" spans="1:2">
      <c r="A34" s="34" t="s">
        <v>184</v>
      </c>
      <c r="B34" s="7">
        <v>1718.5063151323054</v>
      </c>
    </row>
    <row r="35" spans="1:2">
      <c r="A35" s="34" t="s">
        <v>59</v>
      </c>
      <c r="B35" s="7">
        <v>1954.7326492886482</v>
      </c>
    </row>
    <row r="36" spans="1:2">
      <c r="A36" s="34" t="s">
        <v>141</v>
      </c>
      <c r="B36" s="7">
        <v>2597.2651581825639</v>
      </c>
    </row>
    <row r="37" spans="1:2">
      <c r="A37" s="34" t="s">
        <v>62</v>
      </c>
      <c r="B37" s="7">
        <v>3054.7882149254629</v>
      </c>
    </row>
    <row r="38" spans="1:2">
      <c r="A38" s="35" t="s">
        <v>185</v>
      </c>
      <c r="B38" s="7">
        <v>8648.6</v>
      </c>
    </row>
    <row r="39" spans="1:2">
      <c r="A39" s="32" t="s">
        <v>186</v>
      </c>
      <c r="B39" s="7">
        <v>21410.332517290175</v>
      </c>
    </row>
    <row r="40" spans="1:2">
      <c r="A40" s="36" t="s">
        <v>187</v>
      </c>
      <c r="B40" s="7">
        <v>12381.469160322502</v>
      </c>
    </row>
    <row r="41" spans="1:2">
      <c r="A41" s="33" t="s">
        <v>188</v>
      </c>
      <c r="B41" s="38">
        <v>8464</v>
      </c>
    </row>
    <row r="42" spans="1:2">
      <c r="A42" s="33" t="s">
        <v>189</v>
      </c>
      <c r="B42" s="7">
        <v>7303</v>
      </c>
    </row>
    <row r="43" spans="1:2">
      <c r="A43" s="33" t="s">
        <v>129</v>
      </c>
      <c r="B43" s="7">
        <v>6277</v>
      </c>
    </row>
    <row r="44" spans="1:2">
      <c r="A44" s="34" t="s">
        <v>133</v>
      </c>
      <c r="B44" s="7">
        <v>1090.5240584298522</v>
      </c>
    </row>
  </sheetData>
  <sortState xmlns:xlrd2="http://schemas.microsoft.com/office/spreadsheetml/2017/richdata2" ref="A41:B44">
    <sortCondition descending="1" ref="B40"/>
  </sortState>
  <pageMargins left="0.7" right="0.7" top="0.75" bottom="0.75" header="0.3" footer="0.3"/>
  <pageSetup paperSize="9" orientation="portrait" horizontalDpi="300" verticalDpi="300" r:id="rId1"/>
  <ignoredErrors>
    <ignoredError sqref="H13 H7 H11:H12" formulaRange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T46"/>
  <sheetViews>
    <sheetView tabSelected="1" topLeftCell="A16" zoomScale="90" zoomScaleNormal="90" workbookViewId="0">
      <selection activeCell="G36" sqref="G36"/>
    </sheetView>
  </sheetViews>
  <sheetFormatPr defaultColWidth="11.42578125" defaultRowHeight="13.9"/>
  <cols>
    <col min="1" max="1" width="6.42578125" customWidth="1"/>
    <col min="2" max="2" width="21.42578125" customWidth="1"/>
    <col min="3" max="8" width="11.42578125" customWidth="1"/>
  </cols>
  <sheetData>
    <row r="2" spans="2:8" ht="15" customHeight="1">
      <c r="B2" s="6" t="s">
        <v>181</v>
      </c>
      <c r="C2" s="6">
        <v>2019</v>
      </c>
      <c r="D2" s="6">
        <v>2020</v>
      </c>
      <c r="E2" s="6">
        <v>2021</v>
      </c>
      <c r="F2" s="6">
        <v>2022</v>
      </c>
      <c r="G2" s="6">
        <v>2023</v>
      </c>
      <c r="H2" s="6" t="s">
        <v>182</v>
      </c>
    </row>
    <row r="3" spans="2:8">
      <c r="B3" s="34" t="s">
        <v>51</v>
      </c>
      <c r="C3" s="7">
        <v>962.8898225957048</v>
      </c>
      <c r="D3" s="7">
        <v>857.64534266921282</v>
      </c>
      <c r="E3" s="7">
        <v>1172.120843599301</v>
      </c>
      <c r="F3" s="7">
        <v>1797.7904272309841</v>
      </c>
      <c r="G3" s="7">
        <v>1879.3440578328571</v>
      </c>
      <c r="H3" s="7">
        <v>1333.958098785612</v>
      </c>
    </row>
    <row r="4" spans="2:8">
      <c r="B4" s="34" t="s">
        <v>184</v>
      </c>
      <c r="C4" s="7">
        <v>1137.166666666667</v>
      </c>
      <c r="D4" s="7">
        <v>1348.083333333333</v>
      </c>
      <c r="E4" s="7">
        <v>1711.272727272727</v>
      </c>
      <c r="F4" s="7">
        <v>2219.0088483888012</v>
      </c>
      <c r="G4" s="7">
        <v>2177</v>
      </c>
      <c r="H4" s="7">
        <f t="shared" ref="H4:H5" si="0">AVERAGE(C4:G4)</f>
        <v>1718.5063151323054</v>
      </c>
    </row>
    <row r="5" spans="2:8">
      <c r="B5" s="34" t="s">
        <v>59</v>
      </c>
      <c r="C5" s="7">
        <v>2001.3558897243111</v>
      </c>
      <c r="D5" s="7">
        <v>1266.0225366876309</v>
      </c>
      <c r="E5" s="7">
        <v>1101</v>
      </c>
      <c r="F5" s="7">
        <v>3223.5070422535209</v>
      </c>
      <c r="G5" s="7">
        <v>2181.7777777777778</v>
      </c>
      <c r="H5" s="7">
        <f t="shared" si="0"/>
        <v>1954.7326492886482</v>
      </c>
    </row>
    <row r="6" spans="2:8">
      <c r="B6" s="34" t="s">
        <v>141</v>
      </c>
      <c r="C6" s="7">
        <v>2147.58818101112</v>
      </c>
      <c r="D6" s="7">
        <v>1834.5704421313001</v>
      </c>
      <c r="E6" s="7">
        <v>1879.0161005723039</v>
      </c>
      <c r="F6" s="7">
        <v>3438.044148529973</v>
      </c>
      <c r="G6" s="7">
        <v>3687.106918668122</v>
      </c>
      <c r="H6" s="7">
        <f>AVERAGE(C6:G6)</f>
        <v>2597.2651581825639</v>
      </c>
    </row>
    <row r="7" spans="2:8">
      <c r="B7" s="34" t="s">
        <v>62</v>
      </c>
      <c r="C7" s="7">
        <v>2494.37774208565</v>
      </c>
      <c r="D7" s="7">
        <v>3134.4647635002389</v>
      </c>
      <c r="E7" s="7">
        <v>2423.094613313513</v>
      </c>
      <c r="F7" s="7">
        <v>3349.517728158688</v>
      </c>
      <c r="G7" s="7">
        <v>3872.4862275692221</v>
      </c>
      <c r="H7" s="7">
        <v>3054.7882149254629</v>
      </c>
    </row>
    <row r="8" spans="2:8">
      <c r="B8" s="35" t="s">
        <v>185</v>
      </c>
      <c r="C8" s="7">
        <v>6578</v>
      </c>
      <c r="D8" s="7">
        <v>8083</v>
      </c>
      <c r="E8" s="7">
        <v>7795</v>
      </c>
      <c r="F8" s="7">
        <v>8802</v>
      </c>
      <c r="G8" s="7">
        <v>11985</v>
      </c>
      <c r="H8" s="7">
        <f>AVERAGE(C8:G8)</f>
        <v>8648.6</v>
      </c>
    </row>
    <row r="9" spans="2:8">
      <c r="B9" s="32" t="s">
        <v>186</v>
      </c>
      <c r="C9" s="7">
        <v>15780.17385719515</v>
      </c>
      <c r="D9" s="7">
        <v>17606.816489883211</v>
      </c>
      <c r="E9" s="7">
        <v>17487.304071229901</v>
      </c>
      <c r="F9" s="7">
        <v>23990.219039319461</v>
      </c>
      <c r="G9" s="7">
        <v>32187.149128823159</v>
      </c>
      <c r="H9" s="7">
        <f>AVERAGE(C9:G9)</f>
        <v>21410.332517290175</v>
      </c>
    </row>
    <row r="10" spans="2:8">
      <c r="B10" s="36" t="s">
        <v>187</v>
      </c>
      <c r="C10" s="7">
        <v>10286.533556128999</v>
      </c>
      <c r="D10" s="7">
        <v>10857.996657003019</v>
      </c>
      <c r="E10" s="7">
        <v>12243.210410482319</v>
      </c>
      <c r="F10" s="7">
        <v>13404.16896176732</v>
      </c>
      <c r="G10" s="7">
        <v>15115.43621623085</v>
      </c>
      <c r="H10" s="7">
        <f>AVERAGE(C10:G10)</f>
        <v>12381.469160322502</v>
      </c>
    </row>
    <row r="11" spans="2:8">
      <c r="B11" s="33" t="s">
        <v>188</v>
      </c>
      <c r="C11" s="38">
        <v>6411</v>
      </c>
      <c r="D11" s="38">
        <v>6628.5</v>
      </c>
      <c r="E11" s="38">
        <v>8406.9166666666661</v>
      </c>
      <c r="F11" s="38">
        <v>9786</v>
      </c>
      <c r="G11" s="39">
        <v>11087</v>
      </c>
      <c r="H11" s="38">
        <v>8464</v>
      </c>
    </row>
    <row r="12" spans="2:8">
      <c r="B12" s="33" t="s">
        <v>189</v>
      </c>
      <c r="C12" s="7">
        <v>5174</v>
      </c>
      <c r="D12" s="7">
        <v>5481</v>
      </c>
      <c r="E12" s="7">
        <v>7564</v>
      </c>
      <c r="F12" s="7">
        <v>8609</v>
      </c>
      <c r="G12" s="7">
        <v>9687</v>
      </c>
      <c r="H12" s="7">
        <v>7303</v>
      </c>
    </row>
    <row r="13" spans="2:8">
      <c r="B13" s="33" t="s">
        <v>129</v>
      </c>
      <c r="C13" s="7">
        <v>4383.916666666667</v>
      </c>
      <c r="D13" s="7">
        <v>4667.416666666667</v>
      </c>
      <c r="E13" s="7">
        <v>6470.166666666667</v>
      </c>
      <c r="F13" s="7">
        <v>8027.166666666667</v>
      </c>
      <c r="G13" s="7">
        <v>7834.25</v>
      </c>
      <c r="H13" s="7">
        <v>6277</v>
      </c>
    </row>
    <row r="14" spans="2:8">
      <c r="B14" s="34" t="s">
        <v>133</v>
      </c>
      <c r="C14" s="7">
        <v>869.37040296276507</v>
      </c>
      <c r="D14" s="7">
        <v>887.91517282696168</v>
      </c>
      <c r="E14" s="7">
        <v>925.7055082390076</v>
      </c>
      <c r="F14" s="7">
        <v>1144.9957221973821</v>
      </c>
      <c r="G14" s="7">
        <v>1624.6334859231449</v>
      </c>
      <c r="H14" s="7">
        <f t="shared" ref="H14" si="1">AVERAGE(C14:G14)</f>
        <v>1090.5240584298522</v>
      </c>
    </row>
    <row r="15" spans="2:8">
      <c r="B15" s="9"/>
      <c r="C15" s="9"/>
      <c r="D15" s="9"/>
      <c r="E15" s="10"/>
      <c r="H15" s="10"/>
    </row>
    <row r="16" spans="2:8">
      <c r="B16" s="9"/>
      <c r="C16" s="9"/>
      <c r="D16" s="9"/>
      <c r="E16" s="10"/>
      <c r="H16" s="10"/>
    </row>
    <row r="17" spans="2:8" ht="14.45" thickBot="1">
      <c r="B17" s="9"/>
      <c r="C17" s="9"/>
      <c r="D17" s="9"/>
      <c r="E17" s="10"/>
      <c r="H17" s="10"/>
    </row>
    <row r="18" spans="2:8">
      <c r="B18" s="18" t="s">
        <v>190</v>
      </c>
      <c r="C18" s="9"/>
      <c r="D18" s="9"/>
      <c r="E18" s="10"/>
      <c r="H18" s="10"/>
    </row>
    <row r="19" spans="2:8">
      <c r="B19" s="19" t="s">
        <v>191</v>
      </c>
      <c r="C19" s="9"/>
      <c r="D19" s="9"/>
      <c r="E19" s="10"/>
      <c r="H19" s="10"/>
    </row>
    <row r="20" spans="2:8">
      <c r="B20" s="16" t="s">
        <v>192</v>
      </c>
      <c r="C20" s="9"/>
      <c r="D20" s="9"/>
      <c r="E20" s="10"/>
      <c r="H20" s="10"/>
    </row>
    <row r="21" spans="2:8" ht="34.9" thickBot="1">
      <c r="B21" s="17" t="s">
        <v>194</v>
      </c>
      <c r="C21" s="9"/>
      <c r="D21" s="9"/>
      <c r="E21" s="10"/>
      <c r="H21" s="10"/>
    </row>
    <row r="22" spans="2:8">
      <c r="B22" s="9"/>
      <c r="C22" s="9"/>
      <c r="D22" s="9"/>
      <c r="E22" s="10"/>
      <c r="H22" s="10"/>
    </row>
    <row r="23" spans="2:8">
      <c r="B23" s="8"/>
      <c r="C23" s="8"/>
      <c r="D23" s="9"/>
      <c r="E23" s="9"/>
      <c r="F23" s="9"/>
      <c r="G23" s="9"/>
      <c r="H23" s="10"/>
    </row>
    <row r="24" spans="2:8">
      <c r="B24" s="8"/>
      <c r="C24" s="8"/>
      <c r="D24" s="9"/>
      <c r="E24" s="9"/>
      <c r="F24" s="9"/>
      <c r="G24" s="9"/>
      <c r="H24" s="10"/>
    </row>
    <row r="25" spans="2:8">
      <c r="B25" s="8"/>
      <c r="C25" s="8"/>
      <c r="D25" s="9"/>
      <c r="E25" s="9"/>
      <c r="F25" s="9"/>
      <c r="G25" s="9"/>
      <c r="H25" s="10"/>
    </row>
    <row r="26" spans="2:8">
      <c r="B26" s="6" t="s">
        <v>181</v>
      </c>
      <c r="C26" s="6">
        <v>2020</v>
      </c>
      <c r="D26" s="6">
        <v>2021</v>
      </c>
      <c r="E26" s="6">
        <v>2022</v>
      </c>
      <c r="F26" s="6">
        <v>2023</v>
      </c>
      <c r="G26" s="9"/>
      <c r="H26" s="10"/>
    </row>
    <row r="27" spans="2:8">
      <c r="B27" s="34" t="s">
        <v>51</v>
      </c>
      <c r="C27" s="15">
        <f>D3/C3*100-100</f>
        <v>-10.930064630113108</v>
      </c>
      <c r="D27" s="15">
        <f t="shared" ref="D27:F27" si="2">E3/D3*100-100</f>
        <v>36.667312848847246</v>
      </c>
      <c r="E27" s="15">
        <f t="shared" si="2"/>
        <v>53.37927288370733</v>
      </c>
      <c r="F27" s="15">
        <f t="shared" si="2"/>
        <v>4.5363257789443594</v>
      </c>
      <c r="G27" s="55" cm="1">
        <f t="array" ref="G27">+AVERAGE(ABS(C27:F27))</f>
        <v>26.378244035403011</v>
      </c>
      <c r="H27" s="10"/>
    </row>
    <row r="28" spans="2:8">
      <c r="B28" s="34" t="s">
        <v>184</v>
      </c>
      <c r="C28" s="15">
        <f t="shared" ref="C28:F38" si="3">D4/C4*100-100</f>
        <v>18.547559724461308</v>
      </c>
      <c r="D28" s="15">
        <f t="shared" si="3"/>
        <v>26.941167875828214</v>
      </c>
      <c r="E28" s="15">
        <f t="shared" si="3"/>
        <v>29.670087825524973</v>
      </c>
      <c r="F28" s="15">
        <f t="shared" si="3"/>
        <v>-1.8931356862007789</v>
      </c>
      <c r="G28" s="54" cm="1">
        <f t="array" ref="G28">+AVERAGE(ABS(C28:F28))</f>
        <v>19.262987778003819</v>
      </c>
      <c r="H28" s="10"/>
    </row>
    <row r="29" spans="2:8">
      <c r="B29" s="34" t="s">
        <v>59</v>
      </c>
      <c r="C29" s="15">
        <f t="shared" si="3"/>
        <v>-36.741758765252541</v>
      </c>
      <c r="D29" s="15">
        <f t="shared" si="3"/>
        <v>-13.03472346703947</v>
      </c>
      <c r="E29" s="15">
        <f t="shared" si="3"/>
        <v>192.77993117652323</v>
      </c>
      <c r="F29" s="15">
        <f t="shared" si="3"/>
        <v>-32.316643048109512</v>
      </c>
      <c r="G29" s="55" cm="1">
        <f t="array" ref="G29">+AVERAGE(ABS(C29:F29))</f>
        <v>68.718264114231189</v>
      </c>
      <c r="H29" s="10"/>
    </row>
    <row r="30" spans="2:8">
      <c r="B30" s="34" t="s">
        <v>195</v>
      </c>
      <c r="C30" s="15">
        <f t="shared" si="3"/>
        <v>-14.575314841435102</v>
      </c>
      <c r="D30" s="15">
        <f t="shared" si="3"/>
        <v>2.4226738543421362</v>
      </c>
      <c r="E30" s="15">
        <f t="shared" si="3"/>
        <v>82.970446473706403</v>
      </c>
      <c r="F30" s="15">
        <f t="shared" si="3"/>
        <v>7.2443156451217305</v>
      </c>
      <c r="G30" s="55" cm="1">
        <f t="array" ref="G30">+AVERAGE(ABS(C30:F30))</f>
        <v>26.803187703651343</v>
      </c>
      <c r="H30" s="10"/>
    </row>
    <row r="31" spans="2:8">
      <c r="B31" s="34" t="s">
        <v>62</v>
      </c>
      <c r="C31" s="15">
        <f t="shared" si="3"/>
        <v>25.661190388885771</v>
      </c>
      <c r="D31" s="15">
        <f t="shared" si="3"/>
        <v>-22.695107581695794</v>
      </c>
      <c r="E31" s="15">
        <f t="shared" si="3"/>
        <v>38.233055769057131</v>
      </c>
      <c r="F31" s="15">
        <f t="shared" si="3"/>
        <v>15.613247692766279</v>
      </c>
      <c r="G31" s="54" cm="1">
        <f t="array" ref="G31">+AVERAGE(ABS(C31:F31))</f>
        <v>25.550650358101244</v>
      </c>
      <c r="H31" s="10"/>
    </row>
    <row r="32" spans="2:8">
      <c r="B32" s="35" t="s">
        <v>196</v>
      </c>
      <c r="C32" s="15">
        <f t="shared" si="3"/>
        <v>22.879294618425064</v>
      </c>
      <c r="D32" s="15">
        <f t="shared" si="3"/>
        <v>-3.5630335271557527</v>
      </c>
      <c r="E32" s="15">
        <f t="shared" si="3"/>
        <v>12.918537524053875</v>
      </c>
      <c r="F32" s="15">
        <f t="shared" si="3"/>
        <v>36.162235855487381</v>
      </c>
      <c r="G32" s="54" cm="1">
        <f t="array" ref="G32">+AVERAGE(ABS(C32:F32))</f>
        <v>18.880775381280518</v>
      </c>
    </row>
    <row r="33" spans="2:20" ht="15" customHeight="1">
      <c r="B33" s="32" t="s">
        <v>197</v>
      </c>
      <c r="C33" s="15">
        <f t="shared" si="3"/>
        <v>11.575554548501898</v>
      </c>
      <c r="D33" s="15">
        <f t="shared" si="3"/>
        <v>-0.67878493946922447</v>
      </c>
      <c r="E33" s="15">
        <f t="shared" si="3"/>
        <v>37.186492220880126</v>
      </c>
      <c r="F33" s="15">
        <f t="shared" si="3"/>
        <v>34.167800119161484</v>
      </c>
      <c r="G33" s="54" cm="1">
        <f t="array" ref="G33">+AVERAGE(ABS(C33:F33))</f>
        <v>20.902157957003183</v>
      </c>
    </row>
    <row r="34" spans="2:20">
      <c r="B34" s="36" t="s">
        <v>198</v>
      </c>
      <c r="C34" s="15">
        <f t="shared" si="3"/>
        <v>5.5554487598353859</v>
      </c>
      <c r="D34" s="15">
        <f t="shared" si="3"/>
        <v>12.757544482995257</v>
      </c>
      <c r="E34" s="15">
        <f t="shared" si="3"/>
        <v>9.4824683425436973</v>
      </c>
      <c r="F34" s="15">
        <f t="shared" si="3"/>
        <v>12.766679227519234</v>
      </c>
      <c r="G34" s="56" cm="1">
        <f t="array" ref="G34">+AVERAGE(ABS(C34:F34))</f>
        <v>10.140535203223394</v>
      </c>
    </row>
    <row r="35" spans="2:20">
      <c r="B35" s="33" t="s">
        <v>188</v>
      </c>
      <c r="C35" s="15">
        <f t="shared" si="3"/>
        <v>3.3926064576509134</v>
      </c>
      <c r="D35" s="15">
        <f t="shared" si="3"/>
        <v>26.829850896381771</v>
      </c>
      <c r="E35" s="15">
        <f t="shared" si="3"/>
        <v>16.404151343635704</v>
      </c>
      <c r="F35" s="15">
        <f t="shared" si="3"/>
        <v>13.294502350296341</v>
      </c>
      <c r="G35" s="56" cm="1">
        <f t="array" ref="G35">+AVERAGE(ABS(C35:F35))</f>
        <v>14.980277761991182</v>
      </c>
    </row>
    <row r="36" spans="2:20">
      <c r="B36" s="33" t="s">
        <v>199</v>
      </c>
      <c r="C36" s="15">
        <f t="shared" si="3"/>
        <v>5.9335137224584571</v>
      </c>
      <c r="D36" s="15">
        <f t="shared" si="3"/>
        <v>38.004013866082829</v>
      </c>
      <c r="E36" s="15">
        <f t="shared" si="3"/>
        <v>13.815441565309357</v>
      </c>
      <c r="F36" s="15">
        <f t="shared" si="3"/>
        <v>12.521779533046811</v>
      </c>
      <c r="G36" s="56" cm="1">
        <f t="array" ref="G36">+AVERAGE(ABS(C36:F36))</f>
        <v>17.568687171724363</v>
      </c>
    </row>
    <row r="37" spans="2:20">
      <c r="B37" s="33" t="s">
        <v>129</v>
      </c>
      <c r="C37" s="15">
        <f t="shared" si="3"/>
        <v>6.4668200049422921</v>
      </c>
      <c r="D37" s="15">
        <f t="shared" si="3"/>
        <v>38.624149690228364</v>
      </c>
      <c r="E37" s="15">
        <f t="shared" si="3"/>
        <v>24.064295098013957</v>
      </c>
      <c r="F37" s="15">
        <f t="shared" si="3"/>
        <v>-2.4032971368062732</v>
      </c>
      <c r="G37" s="54" cm="1">
        <f t="array" ref="G37">+AVERAGE(ABS(C37:F37))</f>
        <v>17.889640482497722</v>
      </c>
    </row>
    <row r="38" spans="2:20">
      <c r="B38" s="34" t="s">
        <v>133</v>
      </c>
      <c r="C38" s="15">
        <f t="shared" si="3"/>
        <v>2.1331264327606618</v>
      </c>
      <c r="D38" s="15">
        <f t="shared" si="3"/>
        <v>4.2560749684824373</v>
      </c>
      <c r="E38" s="15">
        <f t="shared" si="3"/>
        <v>23.688982295842195</v>
      </c>
      <c r="F38" s="15">
        <f t="shared" si="3"/>
        <v>41.889917527838548</v>
      </c>
      <c r="G38" s="54" cm="1">
        <f t="array" ref="G38">+AVERAGE(ABS(C38:F38))</f>
        <v>17.992025306230961</v>
      </c>
    </row>
    <row r="40" spans="2:20" ht="14.25" customHeight="1"/>
    <row r="41" spans="2:20">
      <c r="N41" s="69"/>
      <c r="O41" s="69"/>
      <c r="P41" s="69"/>
      <c r="Q41" s="69"/>
      <c r="R41" s="69"/>
      <c r="S41" s="69"/>
      <c r="T41" s="69"/>
    </row>
    <row r="42" spans="2:20">
      <c r="N42" s="69"/>
      <c r="O42" s="69"/>
      <c r="P42" s="69"/>
      <c r="Q42" s="69"/>
      <c r="R42" s="69"/>
      <c r="S42" s="69"/>
      <c r="T42" s="69"/>
    </row>
    <row r="43" spans="2:20">
      <c r="N43" s="69"/>
      <c r="O43" s="69"/>
      <c r="P43" s="69"/>
      <c r="Q43" s="69"/>
      <c r="R43" s="69"/>
      <c r="S43" s="69"/>
      <c r="T43" s="69"/>
    </row>
    <row r="44" spans="2:20">
      <c r="N44" s="69"/>
      <c r="O44" s="69"/>
      <c r="P44" s="69"/>
      <c r="Q44" s="69"/>
      <c r="R44" s="69"/>
      <c r="S44" s="69"/>
      <c r="T44" s="69"/>
    </row>
    <row r="45" spans="2:20">
      <c r="N45" s="69"/>
      <c r="O45" s="69"/>
      <c r="P45" s="69"/>
      <c r="Q45" s="69"/>
      <c r="R45" s="69"/>
      <c r="S45" s="69"/>
      <c r="T45" s="69"/>
    </row>
    <row r="46" spans="2:20">
      <c r="N46" s="69"/>
      <c r="O46" s="69"/>
      <c r="P46" s="69"/>
      <c r="Q46" s="69"/>
      <c r="R46" s="69"/>
      <c r="S46" s="69"/>
      <c r="T46" s="69"/>
    </row>
  </sheetData>
  <mergeCells count="1">
    <mergeCell ref="N41:T46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dba39584d82166cba059bb2c52e166d8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efc7848022a92cc739f97897553905dd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2025-10-24T16:49:37+00:00</FechayHora>
  </documentManagement>
</p:properties>
</file>

<file path=customXml/itemProps1.xml><?xml version="1.0" encoding="utf-8"?>
<ds:datastoreItem xmlns:ds="http://schemas.openxmlformats.org/officeDocument/2006/customXml" ds:itemID="{6A69B17A-CC4B-472B-917E-AA731CB80F6A}"/>
</file>

<file path=customXml/itemProps2.xml><?xml version="1.0" encoding="utf-8"?>
<ds:datastoreItem xmlns:ds="http://schemas.openxmlformats.org/officeDocument/2006/customXml" ds:itemID="{7BD1058D-E926-408E-A06D-74A918F3532F}"/>
</file>

<file path=customXml/itemProps3.xml><?xml version="1.0" encoding="utf-8"?>
<ds:datastoreItem xmlns:ds="http://schemas.openxmlformats.org/officeDocument/2006/customXml" ds:itemID="{BB3E9602-04BC-4E38-91DD-44C0C1B37D8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Sergio Leon Alvarez Fernandez</cp:lastModifiedBy>
  <cp:revision/>
  <dcterms:created xsi:type="dcterms:W3CDTF">2024-08-23T00:06:32Z</dcterms:created>
  <dcterms:modified xsi:type="dcterms:W3CDTF">2025-10-24T17:16:01Z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