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updateLinks="always" defaultThemeVersion="166925"/>
  <mc:AlternateContent xmlns:mc="http://schemas.openxmlformats.org/markup-compatibility/2006">
    <mc:Choice Requires="x15">
      <x15ac:absPath xmlns:x15ac="http://schemas.microsoft.com/office/spreadsheetml/2010/11/ac" url="C:\Users\vcgut\Downloads\"/>
    </mc:Choice>
  </mc:AlternateContent>
  <xr:revisionPtr revIDLastSave="32" documentId="13_ncr:1_{2C62E3D7-E285-46DB-BE6E-062351FA29AF}" xr6:coauthVersionLast="47" xr6:coauthVersionMax="47" xr10:uidLastSave="{4B267C75-C76D-414F-AAD4-89C7A5E3A6A9}"/>
  <bookViews>
    <workbookView xWindow="-108" yWindow="-108" windowWidth="23256" windowHeight="12456" firstSheet="2" activeTab="1" xr2:uid="{00000000-000D-0000-FFFF-FFFF00000000}"/>
  </bookViews>
  <sheets>
    <sheet name="Diccionario Sharepoint" sheetId="17" r:id="rId1"/>
    <sheet name="SIPRA" sheetId="13" r:id="rId2"/>
    <sheet name="Aptitud final" sheetId="12" r:id="rId3"/>
    <sheet name="UFH lider" sheetId="16" r:id="rId4"/>
  </sheets>
  <externalReferences>
    <externalReference r:id="rId5"/>
    <externalReference r:id="rId6"/>
  </externalReferences>
  <definedNames>
    <definedName name="_xlnm._FilterDatabase" localSheetId="1" hidden="1">SIPRA!$A$1:$K$53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c r="AQ102" i="12" l="1"/>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<sst xmlns="http://schemas.openxmlformats.org/spreadsheetml/2006/main" count="174" uniqueCount="56">
  <si>
    <t>UFH</t>
  </si>
  <si>
    <t>ganaderia_cria</t>
  </si>
  <si>
    <t>ganaderia_doble_proposito</t>
  </si>
  <si>
    <t>avicultura_postura</t>
  </si>
  <si>
    <t>porcicultura_cria</t>
  </si>
  <si>
    <t>maiz_amarillo_tradicional</t>
  </si>
  <si>
    <t>arroz_secano</t>
  </si>
  <si>
    <t>yuca</t>
  </si>
  <si>
    <t>cacao</t>
  </si>
  <si>
    <t>Observaciones</t>
  </si>
  <si>
    <t>02Va-80</t>
  </si>
  <si>
    <t>Área total</t>
  </si>
  <si>
    <t>Apto</t>
  </si>
  <si>
    <t>No apto</t>
  </si>
  <si>
    <t>% aptitud</t>
  </si>
  <si>
    <t>Se Flexibiliza aptitud condicionada po ra ruta metodologica por tableros anexo 10 A2 para yuca y cacao</t>
  </si>
  <si>
    <t>03Va-73</t>
  </si>
  <si>
    <t>Se Flexibiliza aptitud condicionada por tableros anexo 10 A2 para yuca</t>
  </si>
  <si>
    <t>07Uai-49</t>
  </si>
  <si>
    <t>Se Flexibiliza aptitud condicionada por tableros anexo 10 A2 para cacao</t>
  </si>
  <si>
    <t>07Vai-49</t>
  </si>
  <si>
    <t>07VaiL-49</t>
  </si>
  <si>
    <t>08VaL-44</t>
  </si>
  <si>
    <t>11UaiL-23</t>
  </si>
  <si>
    <t>11VaiEL-23</t>
  </si>
  <si>
    <t>11VaiL-23</t>
  </si>
  <si>
    <t>Se flexibiliza aptitud condicionada por tablero anexo 10 A2 para la línea de porcinos, donde se tomó la canastas de costos</t>
  </si>
  <si>
    <t>13VaiLs3-6</t>
  </si>
  <si>
    <t>13Vais3-6</t>
  </si>
  <si>
    <t>13VaLs3-6</t>
  </si>
  <si>
    <t>las lineas de cacao, caña panelera, maiz, arroz secano, ganaderia, porcinos, avicultura, piscicultura cachama y pisicultura tilapia: SIPRA nacional</t>
  </si>
  <si>
    <t>13Vas3-6</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</si>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</sst>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242424"/>
      <name val="Aptos Narrow"/>
      <charset val="1"/>
    </font>
    <font>
      <sz val="11"/>
      <color rgb="FF006100"/>
      <name val="Calibri"/>
      <family val="2"/>
    </font>
  </fonts>
  <fills count="16">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bgColor indexed="64"/>
      </patternFill>
    </fill>
    <fill>
      <patternFill patternType="solid">
        <fgColor rgb="FFD9E1F2"/>
        <bgColor rgb="FF000000"/>
      </patternFill>
    </fill>
    <fill>
      <patternFill patternType="solid">
        <fgColor rgb="FFC6EFCE"/>
        <bgColor rgb="FF000000"/>
      </patternFill>
    </fill>
    <fill>
      <patternFill patternType="solid">
        <fgColor rgb="FFFFFFFF"/>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9" fillId="7"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8" fillId="12" borderId="1" xfId="0" applyFont="1" applyFill="1" applyBorder="1" applyAlignment="1">
      <alignment horizontal="center" vertical="center"/>
    </xf>
    <xf numFmtId="0" fontId="0" fillId="4" borderId="2" xfId="0" applyFill="1" applyBorder="1" applyAlignment="1">
      <alignment horizontal="center" vertical="center"/>
    </xf>
    <xf numFmtId="0" fontId="3" fillId="5" borderId="2" xfId="0" applyFont="1" applyFill="1" applyBorder="1" applyAlignment="1">
      <alignment horizontal="center" vertical="center"/>
    </xf>
    <xf numFmtId="0" fontId="3" fillId="5" borderId="9" xfId="0" applyFont="1" applyFill="1" applyBorder="1" applyAlignment="1">
      <alignment horizontal="center"/>
    </xf>
    <xf numFmtId="0" fontId="16" fillId="0" borderId="2"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3" fillId="13" borderId="2" xfId="0" applyFont="1" applyFill="1" applyBorder="1" applyAlignment="1">
      <alignment horizontal="center"/>
    </xf>
    <xf numFmtId="0" fontId="3" fillId="13" borderId="9" xfId="0" applyFont="1" applyFill="1" applyBorder="1" applyAlignment="1">
      <alignment horizontal="center"/>
    </xf>
    <xf numFmtId="0" fontId="3" fillId="13" borderId="12" xfId="0" applyFont="1" applyFill="1" applyBorder="1" applyAlignment="1">
      <alignment horizontal="center"/>
    </xf>
    <xf numFmtId="0" fontId="3" fillId="13" borderId="13" xfId="0" applyFont="1" applyFill="1" applyBorder="1" applyAlignment="1">
      <alignment horizontal="center"/>
    </xf>
    <xf numFmtId="0" fontId="4" fillId="0" borderId="1" xfId="0" applyFont="1" applyBorder="1" applyAlignment="1">
      <alignment horizontal="center" vertical="center" wrapText="1"/>
    </xf>
    <xf numFmtId="0" fontId="3" fillId="0" borderId="14" xfId="0" applyFont="1" applyBorder="1" applyAlignment="1">
      <alignment horizontal="center"/>
    </xf>
    <xf numFmtId="10" fontId="17" fillId="14" borderId="1" xfId="0" applyNumberFormat="1" applyFont="1" applyFill="1" applyBorder="1" applyAlignment="1">
      <alignment horizontal="center"/>
    </xf>
    <xf numFmtId="10" fontId="3" fillId="15" borderId="14" xfId="0" applyNumberFormat="1" applyFont="1" applyFill="1" applyBorder="1" applyAlignment="1">
      <alignment horizontal="center"/>
    </xf>
    <xf numFmtId="0" fontId="0" fillId="0" borderId="0" xfId="0" applyAlignment="1">
      <alignment horizontal="left" vertical="top" wrapText="1"/>
    </xf>
    <xf numFmtId="0" fontId="10" fillId="5" borderId="2" xfId="0" applyFont="1" applyFill="1" applyBorder="1" applyAlignment="1">
      <alignment horizontal="center"/>
    </xf>
    <xf numFmtId="0" fontId="10" fillId="5" borderId="2" xfId="0" applyFont="1" applyFill="1" applyBorder="1" applyAlignment="1">
      <alignment horizontal="center" vertical="center"/>
    </xf>
    <xf numFmtId="0" fontId="10" fillId="5" borderId="9" xfId="0" applyFont="1" applyFill="1" applyBorder="1" applyAlignment="1">
      <alignment horizontal="center"/>
    </xf>
    <xf numFmtId="0" fontId="0" fillId="0" borderId="0" xfId="0" applyAlignment="1">
      <alignment horizontal="left"/>
    </xf>
    <xf numFmtId="0" fontId="0" fillId="0" borderId="0" xfId="0" applyAlignment="1">
      <alignment horizontal="left"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gem" xfId="1" builtinId="5"/>
  </cellStyles>
  <dxfs count="68">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caprinos_dp</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B1" workbookViewId="0">
      <selection activeCell="B18" sqref="A18:B25"/>
    </sheetView>
  </sheetViews>
  <sheetFormatPr defaultColWidth="8.85546875" defaultRowHeight="14.4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caprinos_dp</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54"/>
  <sheetViews>
    <sheetView tabSelected="1" zoomScale="120" zoomScaleNormal="120" workbookViewId="0">
      <pane ySplit="1" topLeftCell="B13" activePane="bottomLeft" state="frozen"/>
      <selection pane="bottomLeft" activeCell="K17" sqref="K17"/>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19.7109375" style="1" customWidth="1"/>
    <col min="11" max="11" width="76.28515625" style="1" customWidth="1"/>
    <col min="12" max="16384" width="11.42578125" style="1"/>
  </cols>
  <sheetData>
    <row r="1" spans="1:11" ht="28.9">
      <c r="A1" s="3" t="s">
        <v>0</v>
      </c>
      <c r="B1" s="3"/>
      <c r="C1" s="65" t="s">
        <v>1</v>
      </c>
      <c r="D1" s="65" t="s">
        <v>2</v>
      </c>
      <c r="E1" s="65" t="s">
        <v>3</v>
      </c>
      <c r="F1" s="65" t="s">
        <v>4</v>
      </c>
      <c r="G1" s="65" t="s">
        <v>5</v>
      </c>
      <c r="H1" s="33" t="s">
        <v>6</v>
      </c>
      <c r="I1" s="33" t="s">
        <v>7</v>
      </c>
      <c r="J1" s="33" t="s">
        <v>8</v>
      </c>
      <c r="K1" s="1" t="s">
        <v>9</v>
      </c>
    </row>
    <row r="2" spans="1:11">
      <c r="A2" s="90" t="s">
        <v>10</v>
      </c>
      <c r="B2" s="24" t="s">
        <v>11</v>
      </c>
      <c r="C2" s="25">
        <v>298.16000000000003</v>
      </c>
      <c r="D2" s="24">
        <v>298.16000000000003</v>
      </c>
      <c r="E2" s="25">
        <v>298.16370000000001</v>
      </c>
      <c r="F2" s="25">
        <v>298.16000000000003</v>
      </c>
      <c r="G2" s="25">
        <v>298.16367500000001</v>
      </c>
      <c r="H2" s="25">
        <v>298.16367700000001</v>
      </c>
      <c r="I2" s="25">
        <v>298.16367700000001</v>
      </c>
      <c r="J2" s="25">
        <v>298.16000000000003</v>
      </c>
    </row>
    <row r="3" spans="1:11">
      <c r="A3" s="91"/>
      <c r="B3" s="24" t="s">
        <v>12</v>
      </c>
      <c r="C3" s="25">
        <v>163.95</v>
      </c>
      <c r="D3" s="81">
        <v>162.94</v>
      </c>
      <c r="E3" s="25">
        <v>14.969799999999999</v>
      </c>
      <c r="F3" s="25">
        <v>0</v>
      </c>
      <c r="G3" s="25">
        <v>128.50788500000002</v>
      </c>
      <c r="H3" s="25">
        <v>115.76114100000001</v>
      </c>
      <c r="I3" s="25">
        <v>0</v>
      </c>
      <c r="J3" s="25">
        <v>0</v>
      </c>
    </row>
    <row r="4" spans="1:11">
      <c r="A4" s="91"/>
      <c r="B4" s="24" t="s">
        <v>13</v>
      </c>
      <c r="C4" s="25">
        <v>134.21</v>
      </c>
      <c r="D4" s="81">
        <v>135.22</v>
      </c>
      <c r="E4" s="25">
        <v>283.19389999999999</v>
      </c>
      <c r="F4" s="25">
        <v>298.16000000000003</v>
      </c>
      <c r="G4" s="25">
        <v>169.65579</v>
      </c>
      <c r="H4" s="25">
        <v>182.402536</v>
      </c>
      <c r="I4" s="25">
        <v>298.16367700000001</v>
      </c>
      <c r="J4" s="25">
        <v>298.16000000000003</v>
      </c>
    </row>
    <row r="5" spans="1:11" ht="30.75">
      <c r="A5" s="92"/>
      <c r="B5" s="26" t="s">
        <v>14</v>
      </c>
      <c r="C5" s="27">
        <v>0.54990000000000006</v>
      </c>
      <c r="D5" s="82">
        <v>0.54649999999999999</v>
      </c>
      <c r="E5" s="27">
        <v>5.0200000000000002E-2</v>
      </c>
      <c r="F5" s="27">
        <v>0</v>
      </c>
      <c r="G5" s="27">
        <v>0.43099779005608246</v>
      </c>
      <c r="H5" s="27">
        <v>0.3882469594041128</v>
      </c>
      <c r="I5" s="27">
        <v>0</v>
      </c>
      <c r="J5" s="27">
        <v>0</v>
      </c>
      <c r="K5" s="89" t="s">
        <v>15</v>
      </c>
    </row>
    <row r="6" spans="1:11">
      <c r="A6" s="90" t="s">
        <v>16</v>
      </c>
      <c r="B6" s="24" t="s">
        <v>11</v>
      </c>
      <c r="C6" s="25">
        <v>4596.49</v>
      </c>
      <c r="D6" s="81">
        <v>4596.49</v>
      </c>
      <c r="E6" s="25">
        <v>4596.4875000000002</v>
      </c>
      <c r="F6" s="25">
        <v>4596.49</v>
      </c>
      <c r="G6" s="25">
        <v>4596.4875159999992</v>
      </c>
      <c r="H6" s="25">
        <v>4596.4875249999996</v>
      </c>
      <c r="I6" s="25">
        <v>4596.4875120000015</v>
      </c>
      <c r="J6" s="25">
        <v>4596.49</v>
      </c>
    </row>
    <row r="7" spans="1:11">
      <c r="A7" s="91"/>
      <c r="B7" s="24" t="s">
        <v>12</v>
      </c>
      <c r="C7" s="25">
        <v>2163.69</v>
      </c>
      <c r="D7" s="81">
        <v>2036.29</v>
      </c>
      <c r="E7" s="25">
        <v>2437.9099000000001</v>
      </c>
      <c r="F7" s="25">
        <v>1633.16</v>
      </c>
      <c r="G7" s="25">
        <v>1981.792101999999</v>
      </c>
      <c r="H7" s="25">
        <v>2365.7958059999996</v>
      </c>
      <c r="I7" s="25">
        <v>1047.9573220000011</v>
      </c>
      <c r="J7" s="25">
        <v>1451.41</v>
      </c>
    </row>
    <row r="8" spans="1:11">
      <c r="A8" s="91"/>
      <c r="B8" s="24" t="s">
        <v>13</v>
      </c>
      <c r="C8" s="25">
        <v>2432.8000000000002</v>
      </c>
      <c r="D8" s="81">
        <v>2560.1999999999998</v>
      </c>
      <c r="E8" s="25">
        <v>2158.5776000000001</v>
      </c>
      <c r="F8" s="25">
        <v>2963.33</v>
      </c>
      <c r="G8" s="25">
        <v>2614.6954140000003</v>
      </c>
      <c r="H8" s="25">
        <v>2230.6917189999999</v>
      </c>
      <c r="I8" s="25">
        <v>3548.5301900000004</v>
      </c>
      <c r="J8" s="25">
        <v>3145.08</v>
      </c>
    </row>
    <row r="9" spans="1:11">
      <c r="A9" s="92"/>
      <c r="B9" s="26" t="s">
        <v>14</v>
      </c>
      <c r="C9" s="27">
        <v>0.47070000000000001</v>
      </c>
      <c r="D9" s="82">
        <v>0.443</v>
      </c>
      <c r="E9" s="27">
        <v>0.53039999999999998</v>
      </c>
      <c r="F9" s="27">
        <v>0.3553</v>
      </c>
      <c r="G9" s="27">
        <v>0.43115359175926005</v>
      </c>
      <c r="H9" s="27">
        <v>0.51469644878455312</v>
      </c>
      <c r="I9" s="27">
        <v>0.22799089941267325</v>
      </c>
      <c r="J9" s="27">
        <v>0.31580000000000003</v>
      </c>
      <c r="K9" s="88" t="s">
        <v>17</v>
      </c>
    </row>
    <row r="10" spans="1:11">
      <c r="A10" s="93" t="s">
        <v>18</v>
      </c>
      <c r="B10" s="24" t="s">
        <v>11</v>
      </c>
      <c r="C10" s="25">
        <v>240.4</v>
      </c>
      <c r="D10" s="81">
        <v>240.4</v>
      </c>
      <c r="E10" s="25">
        <v>240.40110000000001</v>
      </c>
      <c r="F10" s="25">
        <v>240.4</v>
      </c>
      <c r="G10" s="25">
        <v>240.40114299999996</v>
      </c>
      <c r="H10" s="25">
        <v>240.401141</v>
      </c>
      <c r="I10" s="25">
        <v>240.40114499999999</v>
      </c>
      <c r="J10" s="25">
        <v>240.4</v>
      </c>
    </row>
    <row r="11" spans="1:11">
      <c r="A11" s="94"/>
      <c r="B11" s="24" t="s">
        <v>12</v>
      </c>
      <c r="C11" s="25">
        <v>145.88</v>
      </c>
      <c r="D11" s="81">
        <v>148.46</v>
      </c>
      <c r="E11" s="25">
        <v>240.40110000000001</v>
      </c>
      <c r="F11" s="25">
        <v>0</v>
      </c>
      <c r="G11" s="25">
        <v>107.44883499999997</v>
      </c>
      <c r="H11" s="25">
        <v>112.95927</v>
      </c>
      <c r="I11" s="25">
        <v>86.360151999999999</v>
      </c>
      <c r="J11" s="25">
        <v>2.93E-2</v>
      </c>
    </row>
    <row r="12" spans="1:11">
      <c r="A12" s="94"/>
      <c r="B12" s="24" t="s">
        <v>13</v>
      </c>
      <c r="C12" s="25">
        <v>94.52</v>
      </c>
      <c r="D12" s="81">
        <v>91.94</v>
      </c>
      <c r="E12" s="25">
        <v>0</v>
      </c>
      <c r="F12" s="25">
        <v>240.4</v>
      </c>
      <c r="G12" s="25">
        <v>132.95230799999999</v>
      </c>
      <c r="H12" s="25">
        <v>127.44187099999999</v>
      </c>
      <c r="I12" s="25">
        <v>154.04099299999999</v>
      </c>
      <c r="J12" s="25">
        <v>240.37</v>
      </c>
    </row>
    <row r="13" spans="1:11">
      <c r="A13" s="95"/>
      <c r="B13" s="26" t="s">
        <v>14</v>
      </c>
      <c r="C13" s="27">
        <v>0.60680000000000001</v>
      </c>
      <c r="D13" s="82">
        <v>0.61760000000000004</v>
      </c>
      <c r="E13" s="27">
        <v>1</v>
      </c>
      <c r="F13" s="27">
        <v>0</v>
      </c>
      <c r="G13" s="27">
        <v>0.44695642316476003</v>
      </c>
      <c r="H13" s="27">
        <v>0.46987826068595906</v>
      </c>
      <c r="I13" s="27">
        <v>0.35923353027291116</v>
      </c>
      <c r="J13" s="27">
        <v>1E-4</v>
      </c>
      <c r="K13" s="88" t="s">
        <v>19</v>
      </c>
    </row>
    <row r="14" spans="1:11">
      <c r="A14" s="93" t="s">
        <v>20</v>
      </c>
      <c r="B14" s="24" t="s">
        <v>11</v>
      </c>
      <c r="C14" s="25">
        <v>24387.55</v>
      </c>
      <c r="D14" s="81">
        <v>24387.55</v>
      </c>
      <c r="E14" s="25">
        <v>24387.5488</v>
      </c>
      <c r="F14" s="25">
        <v>24387.55</v>
      </c>
      <c r="G14" s="25">
        <v>24387.548796999963</v>
      </c>
      <c r="H14" s="25">
        <v>24387.548808</v>
      </c>
      <c r="I14" s="25">
        <v>24387.548802000019</v>
      </c>
      <c r="J14" s="25">
        <v>24387.55</v>
      </c>
    </row>
    <row r="15" spans="1:11">
      <c r="A15" s="94"/>
      <c r="B15" s="24" t="s">
        <v>12</v>
      </c>
      <c r="C15" s="25">
        <v>8706.68</v>
      </c>
      <c r="D15" s="81">
        <v>8499.9599999999991</v>
      </c>
      <c r="E15" s="25">
        <v>9662.2914000000001</v>
      </c>
      <c r="F15" s="25">
        <v>1692.46</v>
      </c>
      <c r="G15" s="25">
        <v>6478.0485939999744</v>
      </c>
      <c r="H15" s="25">
        <v>8824.6358429999946</v>
      </c>
      <c r="I15" s="25">
        <v>2797.8533600000228</v>
      </c>
      <c r="J15" s="25">
        <v>1776.45</v>
      </c>
    </row>
    <row r="16" spans="1:11">
      <c r="A16" s="94"/>
      <c r="B16" s="24" t="s">
        <v>13</v>
      </c>
      <c r="C16" s="25">
        <v>15680.87</v>
      </c>
      <c r="D16" s="81">
        <v>15887.59</v>
      </c>
      <c r="E16" s="25">
        <v>14725.2574</v>
      </c>
      <c r="F16" s="25">
        <v>22695.09</v>
      </c>
      <c r="G16" s="25">
        <v>17909.500202999989</v>
      </c>
      <c r="H16" s="25">
        <v>15562.912965000005</v>
      </c>
      <c r="I16" s="25">
        <v>21589.695441999997</v>
      </c>
      <c r="J16" s="25">
        <v>22611.1</v>
      </c>
    </row>
    <row r="17" spans="1:11" ht="15">
      <c r="A17" s="95"/>
      <c r="B17" s="26" t="s">
        <v>14</v>
      </c>
      <c r="C17" s="27">
        <v>0.35699999999999998</v>
      </c>
      <c r="D17" s="82">
        <v>0.34849999999999998</v>
      </c>
      <c r="E17" s="27">
        <v>0.3962</v>
      </c>
      <c r="F17" s="27">
        <v>6.9400000000000003E-2</v>
      </c>
      <c r="G17" s="27">
        <v>0.26562934421670426</v>
      </c>
      <c r="H17" s="27">
        <v>0.36185005358575417</v>
      </c>
      <c r="I17" s="27">
        <v>0.11472466473426683</v>
      </c>
      <c r="J17" s="27">
        <v>7.2800000000000004E-2</v>
      </c>
      <c r="K17" s="88" t="s">
        <v>15</v>
      </c>
    </row>
    <row r="18" spans="1:11">
      <c r="A18" s="93" t="s">
        <v>21</v>
      </c>
      <c r="B18" s="24" t="s">
        <v>11</v>
      </c>
      <c r="C18" s="25">
        <v>249.35</v>
      </c>
      <c r="D18" s="81">
        <v>249.35</v>
      </c>
      <c r="E18" s="25">
        <v>249.34960000000001</v>
      </c>
      <c r="F18" s="25">
        <v>249.35</v>
      </c>
      <c r="G18" s="25">
        <v>249.349625</v>
      </c>
      <c r="H18" s="25">
        <v>249.34962199999998</v>
      </c>
      <c r="I18" s="25">
        <v>249.34962399999998</v>
      </c>
      <c r="J18" s="25">
        <v>249.35</v>
      </c>
    </row>
    <row r="19" spans="1:11">
      <c r="A19" s="94"/>
      <c r="B19" s="24" t="s">
        <v>12</v>
      </c>
      <c r="C19" s="25">
        <v>215.54</v>
      </c>
      <c r="D19" s="81">
        <v>215.63</v>
      </c>
      <c r="E19" s="25">
        <v>32.661499999999997</v>
      </c>
      <c r="F19" s="25">
        <v>22.85</v>
      </c>
      <c r="G19" s="25">
        <v>162.473409</v>
      </c>
      <c r="H19" s="25">
        <v>215.38416199999998</v>
      </c>
      <c r="I19" s="25">
        <v>2.4249999999881311E-3</v>
      </c>
      <c r="J19" s="25">
        <v>1.4</v>
      </c>
    </row>
    <row r="20" spans="1:11">
      <c r="A20" s="94"/>
      <c r="B20" s="24" t="s">
        <v>13</v>
      </c>
      <c r="C20" s="25">
        <v>33.81</v>
      </c>
      <c r="D20" s="81">
        <v>33.72</v>
      </c>
      <c r="E20" s="25">
        <v>216.68809999999999</v>
      </c>
      <c r="F20" s="25">
        <v>226.5</v>
      </c>
      <c r="G20" s="25">
        <v>86.876215999999999</v>
      </c>
      <c r="H20" s="25">
        <v>33.96546</v>
      </c>
      <c r="I20" s="25">
        <v>249.34719899999999</v>
      </c>
      <c r="J20" s="25">
        <v>247.95</v>
      </c>
    </row>
    <row r="21" spans="1:11" ht="15">
      <c r="A21" s="95"/>
      <c r="B21" s="26" t="s">
        <v>14</v>
      </c>
      <c r="C21" s="27">
        <v>0.86439999999999995</v>
      </c>
      <c r="D21" s="82">
        <v>0.86480000000000001</v>
      </c>
      <c r="E21" s="27">
        <v>0.13100000000000001</v>
      </c>
      <c r="F21" s="27">
        <v>9.1600000000000001E-2</v>
      </c>
      <c r="G21" s="27">
        <v>0.65158874411782253</v>
      </c>
      <c r="H21" s="27">
        <v>0.8637837919000334</v>
      </c>
      <c r="I21" s="27">
        <v>9.7253004078647869E-6</v>
      </c>
      <c r="J21" s="27">
        <v>5.5999999999999999E-3</v>
      </c>
      <c r="K21" s="88" t="s">
        <v>15</v>
      </c>
    </row>
    <row r="22" spans="1:11">
      <c r="A22" s="93" t="s">
        <v>22</v>
      </c>
      <c r="B22" s="24" t="s">
        <v>11</v>
      </c>
      <c r="C22" s="25">
        <v>23442.14</v>
      </c>
      <c r="D22" s="81">
        <v>23442.14</v>
      </c>
      <c r="E22" s="25">
        <v>23442.142100000001</v>
      </c>
      <c r="F22" s="25">
        <v>23442.14</v>
      </c>
      <c r="G22" s="25">
        <v>23442.142079999991</v>
      </c>
      <c r="H22" s="25">
        <v>23442.14206699999</v>
      </c>
      <c r="I22" s="25">
        <v>23442.142077999997</v>
      </c>
      <c r="J22" s="25">
        <v>23442.14</v>
      </c>
    </row>
    <row r="23" spans="1:11">
      <c r="A23" s="94"/>
      <c r="B23" s="24" t="s">
        <v>12</v>
      </c>
      <c r="C23" s="25">
        <v>19512.189999999999</v>
      </c>
      <c r="D23" s="81">
        <v>19472.490000000002</v>
      </c>
      <c r="E23" s="25">
        <v>16255.0291</v>
      </c>
      <c r="F23" s="25">
        <v>8777.2000000000007</v>
      </c>
      <c r="G23" s="25">
        <v>18794.36174199999</v>
      </c>
      <c r="H23" s="25">
        <v>19647.00360399999</v>
      </c>
      <c r="I23" s="25">
        <v>11676.084877000001</v>
      </c>
      <c r="J23" s="25">
        <v>94.27</v>
      </c>
    </row>
    <row r="24" spans="1:11">
      <c r="A24" s="94"/>
      <c r="B24" s="24" t="s">
        <v>13</v>
      </c>
      <c r="C24" s="25">
        <v>3929.95</v>
      </c>
      <c r="D24" s="81">
        <v>3969.65</v>
      </c>
      <c r="E24" s="25">
        <v>7187.1130000000003</v>
      </c>
      <c r="F24" s="25">
        <v>14664.95</v>
      </c>
      <c r="G24" s="25">
        <v>4647.7803379999996</v>
      </c>
      <c r="H24" s="25">
        <v>3795.1384629999998</v>
      </c>
      <c r="I24" s="25">
        <v>11766.057200999996</v>
      </c>
      <c r="J24" s="25">
        <v>23347.88</v>
      </c>
    </row>
    <row r="25" spans="1:11">
      <c r="A25" s="95"/>
      <c r="B25" s="28" t="s">
        <v>14</v>
      </c>
      <c r="C25" s="27">
        <v>0.83240000000000003</v>
      </c>
      <c r="D25" s="82">
        <v>0.83069999999999999</v>
      </c>
      <c r="E25" s="27">
        <v>0.69340000000000002</v>
      </c>
      <c r="F25" s="27">
        <v>0.37440000000000001</v>
      </c>
      <c r="G25" s="27">
        <v>0.80173397456005857</v>
      </c>
      <c r="H25" s="27">
        <v>0.83810615718678294</v>
      </c>
      <c r="I25" s="27">
        <v>0.49808097050814243</v>
      </c>
      <c r="J25" s="27">
        <v>4.0000000000000001E-3</v>
      </c>
      <c r="K25" s="88" t="s">
        <v>19</v>
      </c>
    </row>
    <row r="26" spans="1:11">
      <c r="A26" s="90" t="s">
        <v>23</v>
      </c>
      <c r="B26" s="24" t="s">
        <v>11</v>
      </c>
      <c r="C26" s="25">
        <v>4395.34</v>
      </c>
      <c r="D26" s="81">
        <v>4395.34</v>
      </c>
      <c r="E26" s="25">
        <v>4395.3445000000002</v>
      </c>
      <c r="F26" s="25">
        <v>4395.34</v>
      </c>
      <c r="G26" s="25">
        <v>4395.3445020000008</v>
      </c>
      <c r="H26" s="25">
        <v>4395.3445000000002</v>
      </c>
      <c r="I26" s="25">
        <v>4395.344505</v>
      </c>
      <c r="J26" s="25">
        <v>4395.34</v>
      </c>
    </row>
    <row r="27" spans="1:11">
      <c r="A27" s="91"/>
      <c r="B27" s="24" t="s">
        <v>12</v>
      </c>
      <c r="C27" s="25">
        <v>4313.63</v>
      </c>
      <c r="D27" s="81">
        <v>4313.67</v>
      </c>
      <c r="E27" s="25">
        <v>4395.3445000000002</v>
      </c>
      <c r="F27" s="25">
        <v>0</v>
      </c>
      <c r="G27" s="25">
        <v>4259.7930940000006</v>
      </c>
      <c r="H27" s="25">
        <v>4312.4197949999998</v>
      </c>
      <c r="I27" s="25">
        <v>964.03167900000017</v>
      </c>
      <c r="J27" s="25">
        <v>0</v>
      </c>
    </row>
    <row r="28" spans="1:11">
      <c r="A28" s="91"/>
      <c r="B28" s="24" t="s">
        <v>13</v>
      </c>
      <c r="C28" s="25">
        <v>81.72</v>
      </c>
      <c r="D28" s="81">
        <v>81.680000000000007</v>
      </c>
      <c r="E28" s="25">
        <v>0</v>
      </c>
      <c r="F28" s="25">
        <v>4395.34</v>
      </c>
      <c r="G28" s="25">
        <v>135.55140800000001</v>
      </c>
      <c r="H28" s="25">
        <v>82.924705000000003</v>
      </c>
      <c r="I28" s="25">
        <v>3431.3128259999999</v>
      </c>
      <c r="J28" s="25">
        <v>4395.34</v>
      </c>
    </row>
    <row r="29" spans="1:11">
      <c r="A29" s="92"/>
      <c r="B29" s="26" t="s">
        <v>14</v>
      </c>
      <c r="C29" s="27">
        <v>0.98140000000000005</v>
      </c>
      <c r="D29" s="82">
        <v>0.98140000000000005</v>
      </c>
      <c r="E29" s="27">
        <v>1</v>
      </c>
      <c r="F29" s="27">
        <v>0</v>
      </c>
      <c r="G29" s="27">
        <v>0.96916023125415518</v>
      </c>
      <c r="H29" s="27">
        <v>0.98113351410793848</v>
      </c>
      <c r="I29" s="27">
        <v>0.21933017489376527</v>
      </c>
      <c r="J29" s="27">
        <v>0</v>
      </c>
      <c r="K29" s="88"/>
    </row>
    <row r="30" spans="1:11">
      <c r="A30" s="90" t="s">
        <v>24</v>
      </c>
      <c r="B30" s="24" t="s">
        <v>11</v>
      </c>
      <c r="C30" s="25">
        <v>7926.35</v>
      </c>
      <c r="D30" s="81">
        <v>7926.35</v>
      </c>
      <c r="E30" s="25">
        <v>7926.3510999999999</v>
      </c>
      <c r="F30" s="25">
        <v>7926.35</v>
      </c>
      <c r="G30" s="25">
        <v>7926.351082000002</v>
      </c>
      <c r="H30" s="25">
        <v>7926.3510860000015</v>
      </c>
      <c r="I30" s="25">
        <v>7926.351082000002</v>
      </c>
      <c r="J30" s="25">
        <v>7926.35</v>
      </c>
    </row>
    <row r="31" spans="1:11">
      <c r="A31" s="91"/>
      <c r="B31" s="24" t="s">
        <v>12</v>
      </c>
      <c r="C31" s="25">
        <v>6728.05</v>
      </c>
      <c r="D31" s="81">
        <v>6730.16</v>
      </c>
      <c r="E31" s="25">
        <v>6729.1616000000004</v>
      </c>
      <c r="F31" s="25">
        <v>195.49</v>
      </c>
      <c r="G31" s="25">
        <v>5927.3464200000017</v>
      </c>
      <c r="H31" s="25">
        <v>6786.2120010000017</v>
      </c>
      <c r="I31" s="25">
        <v>172.99889499999972</v>
      </c>
      <c r="J31" s="25">
        <v>8.9600000000000009</v>
      </c>
    </row>
    <row r="32" spans="1:11">
      <c r="A32" s="91"/>
      <c r="B32" s="24" t="s">
        <v>13</v>
      </c>
      <c r="C32" s="25">
        <v>1198.3</v>
      </c>
      <c r="D32" s="81">
        <v>1196.19</v>
      </c>
      <c r="E32" s="25">
        <v>1197.1895</v>
      </c>
      <c r="F32" s="25">
        <v>7730.87</v>
      </c>
      <c r="G32" s="25">
        <v>1999.0046619999998</v>
      </c>
      <c r="H32" s="25">
        <v>1140.1390849999998</v>
      </c>
      <c r="I32" s="25">
        <v>7753.3521870000022</v>
      </c>
      <c r="J32" s="25">
        <v>7917.39</v>
      </c>
    </row>
    <row r="33" spans="1:11">
      <c r="A33" s="92"/>
      <c r="B33" s="26" t="s">
        <v>14</v>
      </c>
      <c r="C33" s="27">
        <v>0.8488</v>
      </c>
      <c r="D33" s="82">
        <v>0.84909999999999997</v>
      </c>
      <c r="E33" s="27">
        <v>0.84899999999999998</v>
      </c>
      <c r="F33" s="27">
        <v>2.47E-2</v>
      </c>
      <c r="G33" s="27">
        <v>0.74780265959458292</v>
      </c>
      <c r="H33" s="27">
        <v>0.85615839209875755</v>
      </c>
      <c r="I33" s="27">
        <v>2.1825792626428565E-2</v>
      </c>
      <c r="J33" s="27">
        <v>1.1000000000000001E-3</v>
      </c>
      <c r="K33" s="88"/>
    </row>
    <row r="34" spans="1:11">
      <c r="A34" s="90" t="s">
        <v>25</v>
      </c>
      <c r="B34" s="24" t="s">
        <v>11</v>
      </c>
      <c r="C34" s="25">
        <v>297878.36</v>
      </c>
      <c r="D34" s="81">
        <v>297878.36</v>
      </c>
      <c r="E34" s="25">
        <v>297878.35720000003</v>
      </c>
      <c r="F34" s="25">
        <v>297878.36</v>
      </c>
      <c r="G34" s="25">
        <v>297878.35715199949</v>
      </c>
      <c r="H34" s="25">
        <v>297878.35714700021</v>
      </c>
      <c r="I34" s="25">
        <v>297878.35716000013</v>
      </c>
      <c r="J34" s="25">
        <v>297878.36</v>
      </c>
    </row>
    <row r="35" spans="1:11">
      <c r="A35" s="91"/>
      <c r="B35" s="24" t="s">
        <v>12</v>
      </c>
      <c r="C35" s="25">
        <v>263916.37</v>
      </c>
      <c r="D35" s="81">
        <v>264292.84999999998</v>
      </c>
      <c r="E35" s="25">
        <v>196516.31359999999</v>
      </c>
      <c r="F35" s="25">
        <v>36209.800000000003</v>
      </c>
      <c r="G35" s="25">
        <v>252229.57920499949</v>
      </c>
      <c r="H35" s="25">
        <v>265574.4605810002</v>
      </c>
      <c r="I35" s="25">
        <v>24186.96104500012</v>
      </c>
      <c r="J35" s="25">
        <v>11356.58</v>
      </c>
    </row>
    <row r="36" spans="1:11">
      <c r="A36" s="91"/>
      <c r="B36" s="24" t="s">
        <v>13</v>
      </c>
      <c r="C36" s="25">
        <v>33961.99</v>
      </c>
      <c r="D36" s="81">
        <v>33585.51</v>
      </c>
      <c r="E36" s="25">
        <v>101362.0436</v>
      </c>
      <c r="F36" s="25">
        <v>261668.56</v>
      </c>
      <c r="G36" s="25">
        <v>45648.77794699998</v>
      </c>
      <c r="H36" s="25">
        <v>32303.896565999999</v>
      </c>
      <c r="I36" s="25">
        <v>273691.39611500001</v>
      </c>
      <c r="J36" s="25">
        <v>286521.77</v>
      </c>
    </row>
    <row r="37" spans="1:11" ht="30.75">
      <c r="A37" s="92"/>
      <c r="B37" s="26" t="s">
        <v>14</v>
      </c>
      <c r="C37" s="27">
        <v>0.88600000000000001</v>
      </c>
      <c r="D37" s="82">
        <v>0.88729999999999998</v>
      </c>
      <c r="E37" s="27">
        <v>0.65969999999999995</v>
      </c>
      <c r="F37" s="27">
        <v>0.1216</v>
      </c>
      <c r="G37" s="27">
        <v>0.8467536266030008</v>
      </c>
      <c r="H37" s="27">
        <v>0.89155339489784302</v>
      </c>
      <c r="I37" s="27">
        <v>8.1197443398039554E-2</v>
      </c>
      <c r="J37" s="27">
        <v>3.8100000000000002E-2</v>
      </c>
      <c r="K37" s="84" t="s">
        <v>26</v>
      </c>
    </row>
    <row r="38" spans="1:11">
      <c r="A38" s="90" t="s">
        <v>27</v>
      </c>
      <c r="B38" s="24" t="s">
        <v>11</v>
      </c>
      <c r="C38" s="25">
        <v>861.96</v>
      </c>
      <c r="D38" s="81">
        <v>861.96</v>
      </c>
      <c r="E38" s="25">
        <v>861.95860000000005</v>
      </c>
      <c r="F38" s="25">
        <v>861.96</v>
      </c>
      <c r="G38" s="25">
        <v>861.95856500000002</v>
      </c>
      <c r="H38" s="25">
        <v>861.95856199999992</v>
      </c>
      <c r="I38" s="25">
        <v>861.95856600000002</v>
      </c>
      <c r="J38" s="25">
        <v>47.79</v>
      </c>
    </row>
    <row r="39" spans="1:11">
      <c r="A39" s="91"/>
      <c r="B39" s="24" t="s">
        <v>12</v>
      </c>
      <c r="C39" s="25">
        <v>1.46</v>
      </c>
      <c r="D39" s="81">
        <v>1.94</v>
      </c>
      <c r="E39" s="25">
        <v>29.125</v>
      </c>
      <c r="F39" s="25">
        <v>0</v>
      </c>
      <c r="G39" s="25">
        <v>1.9570899999999938</v>
      </c>
      <c r="H39" s="25">
        <v>11.899779999999964</v>
      </c>
      <c r="I39" s="25">
        <v>0</v>
      </c>
      <c r="J39" s="25">
        <v>0</v>
      </c>
    </row>
    <row r="40" spans="1:11">
      <c r="A40" s="91"/>
      <c r="B40" s="24" t="s">
        <v>13</v>
      </c>
      <c r="C40" s="25">
        <v>860.5</v>
      </c>
      <c r="D40" s="81">
        <v>860.01</v>
      </c>
      <c r="E40" s="25">
        <v>832.83349999999996</v>
      </c>
      <c r="F40" s="25">
        <v>861.96</v>
      </c>
      <c r="G40" s="25">
        <v>860.00147500000003</v>
      </c>
      <c r="H40" s="25">
        <v>850.05878199999995</v>
      </c>
      <c r="I40" s="25">
        <v>861.95856600000002</v>
      </c>
      <c r="J40" s="25">
        <v>47.79</v>
      </c>
    </row>
    <row r="41" spans="1:11">
      <c r="A41" s="92"/>
      <c r="B41" s="26" t="s">
        <v>14</v>
      </c>
      <c r="C41" s="27">
        <v>1.6999999999999999E-3</v>
      </c>
      <c r="D41" s="83">
        <v>2.3E-3</v>
      </c>
      <c r="E41" s="27">
        <v>3.3799999999999997E-2</v>
      </c>
      <c r="F41" s="27">
        <v>0</v>
      </c>
      <c r="G41" s="27">
        <v>2.2705151726173677E-3</v>
      </c>
      <c r="H41" s="27">
        <v>1.3805512845523501E-2</v>
      </c>
      <c r="I41" s="27">
        <v>0</v>
      </c>
      <c r="J41" s="27">
        <v>0</v>
      </c>
      <c r="K41" s="88"/>
    </row>
    <row r="42" spans="1:11">
      <c r="A42" s="90" t="s">
        <v>28</v>
      </c>
      <c r="B42" s="24" t="s">
        <v>11</v>
      </c>
      <c r="C42" s="25">
        <v>206.16</v>
      </c>
      <c r="D42" s="81">
        <v>206.16</v>
      </c>
      <c r="E42" s="25">
        <v>206.15799999999999</v>
      </c>
      <c r="F42" s="25">
        <v>206.16</v>
      </c>
      <c r="G42" s="25">
        <v>206.15798999999998</v>
      </c>
      <c r="H42" s="25">
        <v>206.15799099999998</v>
      </c>
      <c r="I42" s="25">
        <v>206.15799099999998</v>
      </c>
      <c r="J42" s="25">
        <v>861.96</v>
      </c>
    </row>
    <row r="43" spans="1:11">
      <c r="A43" s="91"/>
      <c r="B43" s="24" t="s">
        <v>12</v>
      </c>
      <c r="C43" s="25">
        <v>0</v>
      </c>
      <c r="D43" s="81">
        <v>0</v>
      </c>
      <c r="E43" s="25">
        <v>1.78E-2</v>
      </c>
      <c r="F43" s="25">
        <v>0</v>
      </c>
      <c r="G43" s="25">
        <v>0.72153900000000704</v>
      </c>
      <c r="H43" s="25">
        <v>0</v>
      </c>
      <c r="I43" s="25">
        <v>0</v>
      </c>
      <c r="J43" s="25">
        <v>0</v>
      </c>
    </row>
    <row r="44" spans="1:11">
      <c r="A44" s="91"/>
      <c r="B44" s="24" t="s">
        <v>13</v>
      </c>
      <c r="C44" s="25">
        <v>206.16</v>
      </c>
      <c r="D44" s="81">
        <v>206.16</v>
      </c>
      <c r="E44" s="25">
        <v>206.14009999999999</v>
      </c>
      <c r="F44" s="25">
        <v>206.16</v>
      </c>
      <c r="G44" s="25">
        <v>205.43645099999998</v>
      </c>
      <c r="H44" s="25">
        <v>206.15799099999998</v>
      </c>
      <c r="I44" s="25">
        <v>206.15799099999998</v>
      </c>
      <c r="J44" s="25">
        <v>861.96</v>
      </c>
    </row>
    <row r="45" spans="1:11">
      <c r="A45" s="92"/>
      <c r="B45" s="26" t="s">
        <v>14</v>
      </c>
      <c r="C45" s="27">
        <v>0</v>
      </c>
      <c r="D45" s="83">
        <v>0</v>
      </c>
      <c r="E45" s="27">
        <v>1E-4</v>
      </c>
      <c r="F45" s="27">
        <v>0</v>
      </c>
      <c r="G45" s="27">
        <v>3.4999322606900033E-3</v>
      </c>
      <c r="H45" s="27">
        <v>0</v>
      </c>
      <c r="I45" s="27">
        <v>0</v>
      </c>
      <c r="J45" s="27">
        <v>0</v>
      </c>
      <c r="K45" s="88"/>
    </row>
    <row r="46" spans="1:11">
      <c r="A46" s="90" t="s">
        <v>29</v>
      </c>
      <c r="B46" s="24" t="s">
        <v>11</v>
      </c>
      <c r="C46" s="25">
        <v>47.79</v>
      </c>
      <c r="D46" s="81">
        <v>47.79</v>
      </c>
      <c r="E46" s="25">
        <v>47.790300000000002</v>
      </c>
      <c r="F46" s="25">
        <v>47.79</v>
      </c>
      <c r="G46" s="25">
        <v>47.790317999999999</v>
      </c>
      <c r="H46" s="25">
        <v>47.790315</v>
      </c>
      <c r="I46" s="25">
        <v>47.790314000000002</v>
      </c>
      <c r="J46" s="25">
        <v>206.16</v>
      </c>
    </row>
    <row r="47" spans="1:11">
      <c r="A47" s="91"/>
      <c r="B47" s="24" t="s">
        <v>12</v>
      </c>
      <c r="C47" s="25">
        <v>0.49</v>
      </c>
      <c r="D47" s="81">
        <v>0.85</v>
      </c>
      <c r="E47" s="25">
        <v>5.4911000000000003</v>
      </c>
      <c r="F47" s="25">
        <v>4.3899999999999997</v>
      </c>
      <c r="G47" s="25">
        <v>1.4181579999999983</v>
      </c>
      <c r="H47" s="25">
        <v>2.0355599999999967</v>
      </c>
      <c r="I47" s="25">
        <v>0</v>
      </c>
      <c r="J47" s="25">
        <v>0</v>
      </c>
    </row>
    <row r="48" spans="1:11">
      <c r="A48" s="91"/>
      <c r="B48" s="24" t="s">
        <v>13</v>
      </c>
      <c r="C48" s="25">
        <v>47.3</v>
      </c>
      <c r="D48" s="81">
        <v>46.94</v>
      </c>
      <c r="E48" s="25">
        <v>42.299199999999999</v>
      </c>
      <c r="F48" s="25">
        <v>43.4</v>
      </c>
      <c r="G48" s="25">
        <v>46.372160000000001</v>
      </c>
      <c r="H48" s="25">
        <v>45.754755000000003</v>
      </c>
      <c r="I48" s="25">
        <v>47.790314000000002</v>
      </c>
      <c r="J48" s="25">
        <v>206.16</v>
      </c>
    </row>
    <row r="49" spans="1:11" ht="15">
      <c r="A49" s="92" t="s">
        <v>30</v>
      </c>
      <c r="B49" s="26" t="s">
        <v>14</v>
      </c>
      <c r="C49" s="27">
        <v>1.0200000000000001E-2</v>
      </c>
      <c r="D49" s="83">
        <v>1.78E-2</v>
      </c>
      <c r="E49" s="27">
        <v>0.1149</v>
      </c>
      <c r="F49" s="27">
        <v>9.1899999999999996E-2</v>
      </c>
      <c r="G49" s="27">
        <v>2.9674588061958454E-2</v>
      </c>
      <c r="H49" s="27">
        <v>4.259356733681284E-2</v>
      </c>
      <c r="I49" s="27">
        <v>0</v>
      </c>
      <c r="J49" s="27">
        <v>0</v>
      </c>
      <c r="K49" s="88" t="s">
        <v>15</v>
      </c>
    </row>
    <row r="50" spans="1:11">
      <c r="A50" s="90" t="s">
        <v>31</v>
      </c>
      <c r="B50" s="24" t="s">
        <v>11</v>
      </c>
      <c r="C50" s="25">
        <v>235.71</v>
      </c>
      <c r="D50" s="81">
        <v>235.71</v>
      </c>
      <c r="E50" s="25">
        <v>235.70650000000001</v>
      </c>
      <c r="F50" s="25">
        <v>235.71</v>
      </c>
      <c r="G50" s="25">
        <v>235.706492</v>
      </c>
      <c r="H50" s="25">
        <v>235.70649299999999</v>
      </c>
      <c r="I50" s="25">
        <v>235.706492</v>
      </c>
      <c r="J50" s="25">
        <v>235.71</v>
      </c>
    </row>
    <row r="51" spans="1:11">
      <c r="A51" s="91"/>
      <c r="B51" s="24" t="s">
        <v>12</v>
      </c>
      <c r="C51" s="25">
        <v>2.11</v>
      </c>
      <c r="D51" s="81">
        <v>2.12</v>
      </c>
      <c r="E51" s="25">
        <v>2.7795999999999998</v>
      </c>
      <c r="F51" s="25">
        <v>0</v>
      </c>
      <c r="G51" s="25">
        <v>3.5230359999999905</v>
      </c>
      <c r="H51" s="25">
        <v>3.460376999999994</v>
      </c>
      <c r="I51" s="25">
        <v>0</v>
      </c>
      <c r="J51" s="25">
        <v>0</v>
      </c>
    </row>
    <row r="52" spans="1:11">
      <c r="A52" s="91"/>
      <c r="B52" s="24" t="s">
        <v>13</v>
      </c>
      <c r="C52" s="25">
        <v>233.6</v>
      </c>
      <c r="D52" s="81">
        <v>233.58</v>
      </c>
      <c r="E52" s="25">
        <v>232.92689999999999</v>
      </c>
      <c r="F52" s="25">
        <v>235.71</v>
      </c>
      <c r="G52" s="25">
        <v>232.18345600000001</v>
      </c>
      <c r="H52" s="25">
        <v>232.246116</v>
      </c>
      <c r="I52" s="25">
        <v>235.706492</v>
      </c>
      <c r="J52" s="25">
        <v>235.71</v>
      </c>
    </row>
    <row r="53" spans="1:11" ht="15">
      <c r="A53" s="92"/>
      <c r="B53" s="26" t="s">
        <v>14</v>
      </c>
      <c r="C53" s="27">
        <v>8.8999999999999999E-3</v>
      </c>
      <c r="D53" s="83">
        <v>8.9999999999999993E-3</v>
      </c>
      <c r="E53" s="27">
        <v>1.18E-2</v>
      </c>
      <c r="F53" s="27">
        <v>0</v>
      </c>
      <c r="G53" s="27">
        <v>1.4946707534894672E-2</v>
      </c>
      <c r="H53" s="27">
        <v>1.4680872622376143E-2</v>
      </c>
      <c r="I53" s="27">
        <v>0</v>
      </c>
      <c r="J53" s="27">
        <v>0</v>
      </c>
      <c r="K53" s="88" t="s">
        <v>15</v>
      </c>
    </row>
    <row r="54" spans="1:11">
      <c r="K54" s="88"/>
    </row>
  </sheetData>
  <autoFilter ref="A1:K53" xr:uid="{8624F4BA-F4EA-48BB-941B-392DCE07E5BF}"/>
  <mergeCells count="13">
    <mergeCell ref="A2:A5"/>
    <mergeCell ref="A6:A9"/>
    <mergeCell ref="A10:A13"/>
    <mergeCell ref="A14:A17"/>
    <mergeCell ref="A18:A21"/>
    <mergeCell ref="A50:A53"/>
    <mergeCell ref="A22:A25"/>
    <mergeCell ref="A26:A29"/>
    <mergeCell ref="A30:A33"/>
    <mergeCell ref="A34:A37"/>
    <mergeCell ref="A46:A49"/>
    <mergeCell ref="A42:A45"/>
    <mergeCell ref="A38:A41"/>
  </mergeCells>
  <conditionalFormatting sqref="A2 A6 A10 A14 A18 A22 A26 A30 A34 A38 A42 A46 A50">
    <cfRule type="beginsWith" dxfId="67" priority="3" operator="beginsWith" text="13">
      <formula>LEFT(A2,LEN("13"))="13"</formula>
    </cfRule>
    <cfRule type="beginsWith" dxfId="66" priority="4" operator="beginsWith" text="12">
      <formula>LEFT(A2,LEN("12"))="12"</formula>
    </cfRule>
    <cfRule type="beginsWith" dxfId="65" priority="5" operator="beginsWith" text="11">
      <formula>LEFT(A2,LEN("11"))="11"</formula>
    </cfRule>
    <cfRule type="beginsWith" dxfId="64" priority="6" operator="beginsWith" text="10">
      <formula>LEFT(A2,LEN("10"))="10"</formula>
    </cfRule>
    <cfRule type="beginsWith" dxfId="63" priority="7" operator="beginsWith" text="09">
      <formula>LEFT(A2,LEN("09"))="09"</formula>
    </cfRule>
    <cfRule type="beginsWith" dxfId="62" priority="8" operator="beginsWith" text="08">
      <formula>LEFT(A2,LEN("08"))="08"</formula>
    </cfRule>
    <cfRule type="beginsWith" dxfId="61" priority="9" operator="beginsWith" text="07">
      <formula>LEFT(A2,LEN("07"))="07"</formula>
    </cfRule>
    <cfRule type="beginsWith" dxfId="60" priority="10" operator="beginsWith" text="06">
      <formula>LEFT(A2,LEN("06"))="06"</formula>
    </cfRule>
    <cfRule type="beginsWith" dxfId="59" priority="11" operator="beginsWith" text="05">
      <formula>LEFT(A2,LEN("05"))="05"</formula>
    </cfRule>
    <cfRule type="beginsWith" dxfId="58" priority="12" operator="beginsWith" text="04">
      <formula>LEFT(A2,LEN("04"))="04"</formula>
    </cfRule>
    <cfRule type="beginsWith" dxfId="57" priority="13" operator="beginsWith" text="03">
      <formula>LEFT(A2,LEN("03"))="03"</formula>
    </cfRule>
    <cfRule type="beginsWith" dxfId="56" priority="14" operator="beginsWith" text="02">
      <formula>LEFT(A2,LEN("02"))="02"</formula>
    </cfRule>
    <cfRule type="beginsWith" dxfId="55" priority="15" operator="beginsWith" text="01">
      <formula>LEFT(A2,LEN("01"))="01"</formula>
    </cfRule>
  </conditionalFormatting>
  <conditionalFormatting sqref="C5 E5:J5 C9 E9:J9 C13 E13:J13 C17 E17:J17 C21 E21:J21 C25 E25:J25 C29 E29:J29 C33 E33:J33 C37 E37:J37 C41 E41:J41 C45 E45:J45">
    <cfRule type="cellIs" dxfId="54" priority="29" operator="greaterThan">
      <formula>0.25</formula>
    </cfRule>
  </conditionalFormatting>
  <conditionalFormatting sqref="C49 E49:J49">
    <cfRule type="cellIs" dxfId="53" priority="2" operator="greaterThan">
      <formula>0.25</formula>
    </cfRule>
  </conditionalFormatting>
  <conditionalFormatting sqref="C53 E53:J53">
    <cfRule type="cellIs" dxfId="52" priority="1"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BC7EEAC-8401-4B3F-87DC-F087901A37E8}">
          <x14:formula1>
            <xm:f>'Diccionario Sharepoint'!$B:$B</xm:f>
          </x14:formula1>
          <xm:sqref>C1:I1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112" zoomScaleNormal="80" workbookViewId="0">
      <pane xSplit="1" ySplit="1" topLeftCell="J2" activePane="bottomRight" state="frozen"/>
      <selection pane="bottomRight" activeCell="AP106" sqref="AP106"/>
      <selection pane="bottomLeft" activeCell="A2" sqref="A2"/>
      <selection pane="topRight" activeCell="B1" sqref="B1"/>
    </sheetView>
  </sheetViews>
  <sheetFormatPr defaultColWidth="11.42578125" defaultRowHeight="15" customHeight="1"/>
  <cols>
    <col min="1" max="1" width="28.85546875" style="47" customWidth="1"/>
    <col min="2" max="5" width="15.42578125" style="35" customWidth="1"/>
    <col min="6" max="6" width="13" style="35" customWidth="1"/>
    <col min="7" max="10" width="15.85546875" style="35"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28.9">
      <c r="A1" s="32" t="s">
        <v>0</v>
      </c>
      <c r="B1" s="33" t="s">
        <v>1</v>
      </c>
      <c r="C1" s="65" t="s">
        <v>2</v>
      </c>
      <c r="D1" s="65" t="s">
        <v>3</v>
      </c>
      <c r="E1" s="65" t="s">
        <v>4</v>
      </c>
      <c r="F1" s="65" t="s">
        <v>5</v>
      </c>
      <c r="G1" s="33" t="s">
        <v>6</v>
      </c>
      <c r="H1" s="33" t="s">
        <v>7</v>
      </c>
      <c r="I1" s="33" t="s">
        <v>8</v>
      </c>
      <c r="J1" s="69" t="s">
        <v>32</v>
      </c>
      <c r="K1" s="33"/>
      <c r="L1" s="33"/>
      <c r="M1" s="65"/>
      <c r="N1" s="65"/>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33</v>
      </c>
      <c r="AQ1" s="14" t="s">
        <v>34</v>
      </c>
      <c r="AR1" s="48" t="s">
        <v>35</v>
      </c>
      <c r="AS1" s="48" t="s">
        <v>36</v>
      </c>
      <c r="AT1" s="34" t="s">
        <v>37</v>
      </c>
    </row>
    <row r="2" spans="1:46" ht="14.45">
      <c r="A2" s="17" t="s">
        <v>10</v>
      </c>
      <c r="B2" s="76">
        <v>1</v>
      </c>
      <c r="C2" s="77">
        <v>1</v>
      </c>
      <c r="D2" s="77">
        <v>0</v>
      </c>
      <c r="E2" s="77">
        <v>0</v>
      </c>
      <c r="F2" s="21">
        <v>1</v>
      </c>
      <c r="G2" s="21">
        <v>1</v>
      </c>
      <c r="H2" s="70">
        <v>1</v>
      </c>
      <c r="I2" s="70">
        <v>1</v>
      </c>
      <c r="J2" s="23">
        <v>1</v>
      </c>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 t="shared" ref="AQ2:AQ33" si="0">SUMIFS(B2:AO2,$B$103:$AO$103,"X")</f>
        <v>7</v>
      </c>
      <c r="AR2" s="49">
        <v>298.16367700000001</v>
      </c>
      <c r="AS2" s="49">
        <f t="shared" ref="AS2:AS33" si="1">IFERROR(AR2/$AR$102,0)*100</f>
        <v>8.174113651980365E-2</v>
      </c>
      <c r="AT2" s="7" t="s">
        <v>38</v>
      </c>
    </row>
    <row r="3" spans="1:46" ht="14.45">
      <c r="A3" s="17" t="s">
        <v>16</v>
      </c>
      <c r="B3" s="78">
        <v>1</v>
      </c>
      <c r="C3" s="79">
        <v>1</v>
      </c>
      <c r="D3" s="79">
        <v>1</v>
      </c>
      <c r="E3" s="79">
        <v>1</v>
      </c>
      <c r="F3" s="21">
        <v>1</v>
      </c>
      <c r="G3" s="21">
        <v>1</v>
      </c>
      <c r="H3" s="70">
        <v>1</v>
      </c>
      <c r="I3" s="21">
        <v>1</v>
      </c>
      <c r="J3" s="23">
        <v>1</v>
      </c>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 t="shared" ref="AP3:AP34" si="2">SUMIF($B$106:$U$106,"X",B3:U3)</f>
        <v>5</v>
      </c>
      <c r="AQ3" s="16">
        <f t="shared" si="0"/>
        <v>9</v>
      </c>
      <c r="AR3" s="49">
        <v>4596.4875170000005</v>
      </c>
      <c r="AS3" s="49">
        <f t="shared" si="1"/>
        <v>1.2601203386644253</v>
      </c>
      <c r="AT3" s="36" t="s">
        <v>38</v>
      </c>
    </row>
    <row r="4" spans="1:46" ht="14.45">
      <c r="A4" s="80" t="s">
        <v>18</v>
      </c>
      <c r="B4" s="78">
        <v>1</v>
      </c>
      <c r="C4" s="79">
        <v>1</v>
      </c>
      <c r="D4" s="79">
        <v>1</v>
      </c>
      <c r="E4" s="79">
        <v>0</v>
      </c>
      <c r="F4" s="21">
        <v>1</v>
      </c>
      <c r="G4" s="21">
        <v>1</v>
      </c>
      <c r="H4" s="71">
        <v>1</v>
      </c>
      <c r="I4" s="70">
        <v>1</v>
      </c>
      <c r="J4" s="23">
        <v>1</v>
      </c>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si="2"/>
        <v>5</v>
      </c>
      <c r="AQ4" s="16">
        <f t="shared" si="0"/>
        <v>8</v>
      </c>
      <c r="AR4" s="49">
        <v>240.40114599999998</v>
      </c>
      <c r="AS4" s="49">
        <f t="shared" si="1"/>
        <v>6.5905623020282397E-2</v>
      </c>
      <c r="AT4" s="36" t="s">
        <v>38</v>
      </c>
    </row>
    <row r="5" spans="1:46" ht="14.45">
      <c r="A5" s="80" t="s">
        <v>20</v>
      </c>
      <c r="B5" s="78">
        <v>1</v>
      </c>
      <c r="C5" s="79">
        <v>1</v>
      </c>
      <c r="D5" s="79">
        <v>1</v>
      </c>
      <c r="E5" s="79">
        <v>0</v>
      </c>
      <c r="F5" s="21">
        <v>1</v>
      </c>
      <c r="G5" s="21">
        <v>1</v>
      </c>
      <c r="H5" s="70">
        <v>1</v>
      </c>
      <c r="I5" s="70">
        <v>1</v>
      </c>
      <c r="J5" s="23">
        <v>1</v>
      </c>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5</v>
      </c>
      <c r="AQ5" s="16">
        <f t="shared" si="0"/>
        <v>8</v>
      </c>
      <c r="AR5" s="49">
        <v>24387.548796000003</v>
      </c>
      <c r="AS5" s="49">
        <f t="shared" si="1"/>
        <v>6.6858108793621067</v>
      </c>
      <c r="AT5" s="7" t="s">
        <v>38</v>
      </c>
    </row>
    <row r="6" spans="1:46" ht="14.45">
      <c r="A6" s="80" t="s">
        <v>21</v>
      </c>
      <c r="B6" s="78">
        <v>1</v>
      </c>
      <c r="C6" s="79">
        <v>1</v>
      </c>
      <c r="D6" s="79">
        <v>0</v>
      </c>
      <c r="E6" s="79">
        <v>0</v>
      </c>
      <c r="F6" s="21">
        <v>1</v>
      </c>
      <c r="G6" s="21">
        <v>1</v>
      </c>
      <c r="H6" s="70">
        <v>1</v>
      </c>
      <c r="I6" s="70">
        <v>1</v>
      </c>
      <c r="J6" s="23">
        <v>1</v>
      </c>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0"/>
        <v>7</v>
      </c>
      <c r="AR6" s="49">
        <v>249.34962399999998</v>
      </c>
      <c r="AS6" s="49">
        <f t="shared" si="1"/>
        <v>6.8358835192878664E-2</v>
      </c>
      <c r="AT6" s="36" t="s">
        <v>38</v>
      </c>
    </row>
    <row r="7" spans="1:46" ht="14.45">
      <c r="A7" s="80" t="s">
        <v>22</v>
      </c>
      <c r="B7" s="78">
        <v>1</v>
      </c>
      <c r="C7" s="79">
        <v>1</v>
      </c>
      <c r="D7" s="79">
        <v>1</v>
      </c>
      <c r="E7" s="79">
        <v>1</v>
      </c>
      <c r="F7" s="85">
        <v>1</v>
      </c>
      <c r="G7" s="85">
        <v>1</v>
      </c>
      <c r="H7" s="86">
        <v>1</v>
      </c>
      <c r="I7" s="70">
        <v>1</v>
      </c>
      <c r="J7" s="22">
        <v>1</v>
      </c>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5</v>
      </c>
      <c r="AQ7" s="16">
        <f t="shared" si="0"/>
        <v>9</v>
      </c>
      <c r="AR7" s="49">
        <v>23442.142070999995</v>
      </c>
      <c r="AS7" s="49">
        <f t="shared" si="1"/>
        <v>6.4266290066655003</v>
      </c>
      <c r="AT7" s="36" t="s">
        <v>38</v>
      </c>
    </row>
    <row r="8" spans="1:46" ht="14.45">
      <c r="A8" s="17" t="s">
        <v>23</v>
      </c>
      <c r="B8" s="78">
        <v>1</v>
      </c>
      <c r="C8" s="79">
        <v>1</v>
      </c>
      <c r="D8" s="79">
        <v>1</v>
      </c>
      <c r="E8" s="79">
        <v>0</v>
      </c>
      <c r="F8" s="85">
        <v>1</v>
      </c>
      <c r="G8" s="85">
        <v>1</v>
      </c>
      <c r="H8" s="87">
        <v>0</v>
      </c>
      <c r="I8" s="85">
        <v>0</v>
      </c>
      <c r="J8" s="22">
        <v>0</v>
      </c>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2</v>
      </c>
      <c r="AQ8" s="16">
        <f t="shared" si="0"/>
        <v>5</v>
      </c>
      <c r="AR8" s="49">
        <v>4395.3445030000003</v>
      </c>
      <c r="AS8" s="49">
        <f t="shared" si="1"/>
        <v>1.2049772751873178</v>
      </c>
      <c r="AT8" s="36"/>
    </row>
    <row r="9" spans="1:46" ht="14.45">
      <c r="A9" s="17" t="s">
        <v>24</v>
      </c>
      <c r="B9" s="78">
        <v>1</v>
      </c>
      <c r="C9" s="79">
        <v>1</v>
      </c>
      <c r="D9" s="79">
        <v>1</v>
      </c>
      <c r="E9" s="79">
        <v>0</v>
      </c>
      <c r="F9" s="85">
        <v>1</v>
      </c>
      <c r="G9" s="85">
        <v>1</v>
      </c>
      <c r="H9" s="87">
        <v>0</v>
      </c>
      <c r="I9" s="85">
        <v>0</v>
      </c>
      <c r="J9" s="22">
        <v>0</v>
      </c>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2</v>
      </c>
      <c r="AQ9" s="16">
        <f t="shared" si="0"/>
        <v>5</v>
      </c>
      <c r="AR9" s="49">
        <v>7926.3510830000023</v>
      </c>
      <c r="AS9" s="49">
        <f t="shared" si="1"/>
        <v>2.1729975713285712</v>
      </c>
      <c r="AT9" s="7"/>
    </row>
    <row r="10" spans="1:46" ht="14.45">
      <c r="A10" s="17" t="s">
        <v>25</v>
      </c>
      <c r="B10" s="78">
        <v>1</v>
      </c>
      <c r="C10" s="79">
        <v>1</v>
      </c>
      <c r="D10" s="79">
        <v>1</v>
      </c>
      <c r="E10" s="70">
        <v>1</v>
      </c>
      <c r="F10" s="85">
        <v>1</v>
      </c>
      <c r="G10" s="85">
        <v>1</v>
      </c>
      <c r="H10" s="87">
        <v>0</v>
      </c>
      <c r="I10" s="85">
        <v>0</v>
      </c>
      <c r="J10" s="22">
        <v>0</v>
      </c>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2</v>
      </c>
      <c r="AQ10" s="16">
        <f t="shared" si="0"/>
        <v>6</v>
      </c>
      <c r="AR10" s="49">
        <v>297878.35716900002</v>
      </c>
      <c r="AS10" s="49">
        <f t="shared" si="1"/>
        <v>81.662916504903649</v>
      </c>
      <c r="AT10" s="7" t="s">
        <v>38</v>
      </c>
    </row>
    <row r="11" spans="1:46" ht="14.45">
      <c r="A11" s="17" t="s">
        <v>27</v>
      </c>
      <c r="B11" s="78">
        <v>0</v>
      </c>
      <c r="C11" s="79">
        <v>0</v>
      </c>
      <c r="D11" s="79">
        <v>0</v>
      </c>
      <c r="E11" s="79">
        <v>0</v>
      </c>
      <c r="F11" s="85">
        <v>0</v>
      </c>
      <c r="G11" s="85">
        <v>0</v>
      </c>
      <c r="H11" s="87">
        <v>0</v>
      </c>
      <c r="I11" s="85">
        <v>0</v>
      </c>
      <c r="J11" s="22">
        <v>0</v>
      </c>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0</v>
      </c>
      <c r="AQ11" s="16">
        <f t="shared" si="0"/>
        <v>0</v>
      </c>
      <c r="AR11" s="49">
        <v>861.95856600000002</v>
      </c>
      <c r="AS11" s="49">
        <f t="shared" si="1"/>
        <v>0.2363046818000577</v>
      </c>
      <c r="AT11" s="36"/>
    </row>
    <row r="12" spans="1:46" ht="14.45">
      <c r="A12" s="17" t="s">
        <v>28</v>
      </c>
      <c r="B12" s="78">
        <v>0</v>
      </c>
      <c r="C12" s="79">
        <v>0</v>
      </c>
      <c r="D12" s="79">
        <v>0</v>
      </c>
      <c r="E12" s="79">
        <v>0</v>
      </c>
      <c r="F12" s="21">
        <v>0</v>
      </c>
      <c r="G12" s="21">
        <v>0</v>
      </c>
      <c r="H12" s="72">
        <v>0</v>
      </c>
      <c r="I12" s="21">
        <v>0</v>
      </c>
      <c r="J12" s="23">
        <v>1</v>
      </c>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1</v>
      </c>
      <c r="AQ12" s="16">
        <f t="shared" si="0"/>
        <v>1</v>
      </c>
      <c r="AR12" s="49">
        <v>206.15799099999998</v>
      </c>
      <c r="AS12" s="49">
        <f t="shared" si="1"/>
        <v>5.6517912096245876E-2</v>
      </c>
      <c r="AT12" s="36"/>
    </row>
    <row r="13" spans="1:46" ht="14.45">
      <c r="A13" s="17" t="s">
        <v>29</v>
      </c>
      <c r="B13" s="78">
        <v>0</v>
      </c>
      <c r="C13" s="79">
        <v>0</v>
      </c>
      <c r="D13" s="79">
        <v>0</v>
      </c>
      <c r="E13" s="68">
        <v>0</v>
      </c>
      <c r="F13" s="68">
        <v>0</v>
      </c>
      <c r="G13" s="68">
        <v>0</v>
      </c>
      <c r="H13" s="70">
        <v>1</v>
      </c>
      <c r="I13" s="70">
        <v>1</v>
      </c>
      <c r="J13" s="67">
        <v>1</v>
      </c>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3</v>
      </c>
      <c r="AQ13" s="16">
        <f t="shared" si="0"/>
        <v>3</v>
      </c>
      <c r="AR13" s="49">
        <v>47.790314000000002</v>
      </c>
      <c r="AS13" s="49">
        <f t="shared" si="1"/>
        <v>1.3101644775457619E-2</v>
      </c>
      <c r="AT13" s="7" t="s">
        <v>38</v>
      </c>
    </row>
    <row r="14" spans="1:46" ht="14.45">
      <c r="A14" s="17" t="s">
        <v>31</v>
      </c>
      <c r="B14" s="78">
        <v>0</v>
      </c>
      <c r="C14" s="79">
        <v>0</v>
      </c>
      <c r="D14" s="79">
        <v>0</v>
      </c>
      <c r="E14" s="68">
        <v>0</v>
      </c>
      <c r="F14" s="68">
        <v>0</v>
      </c>
      <c r="G14" s="68">
        <v>0</v>
      </c>
      <c r="H14" s="70">
        <v>1</v>
      </c>
      <c r="I14" s="70">
        <v>1</v>
      </c>
      <c r="J14" s="67">
        <v>1</v>
      </c>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3</v>
      </c>
      <c r="AQ14" s="16">
        <f t="shared" si="0"/>
        <v>3</v>
      </c>
      <c r="AR14" s="49">
        <v>235.706492</v>
      </c>
      <c r="AS14" s="49">
        <f t="shared" si="1"/>
        <v>6.461859048369599E-2</v>
      </c>
      <c r="AT14" s="36" t="s">
        <v>38</v>
      </c>
    </row>
    <row r="15" spans="1:46" ht="14.45" hidden="1">
      <c r="A15" s="17"/>
      <c r="B15" s="18"/>
      <c r="C15" s="18"/>
      <c r="D15" s="18"/>
      <c r="E15" s="18"/>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0</v>
      </c>
      <c r="AQ15" s="16">
        <f t="shared" si="0"/>
        <v>0</v>
      </c>
      <c r="AR15" s="49"/>
      <c r="AS15" s="49">
        <f t="shared" si="1"/>
        <v>0</v>
      </c>
      <c r="AT15" s="36"/>
    </row>
    <row r="16" spans="1:46" ht="14.45" hidden="1">
      <c r="A16" s="17"/>
      <c r="B16" s="18"/>
      <c r="C16" s="17"/>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0"/>
        <v>0</v>
      </c>
      <c r="AR16" s="49"/>
      <c r="AS16" s="49">
        <f t="shared" si="1"/>
        <v>0</v>
      </c>
      <c r="AT16" s="7"/>
    </row>
    <row r="17" spans="1:46" ht="14.45" hidden="1">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0</v>
      </c>
      <c r="AQ17" s="16">
        <f t="shared" si="0"/>
        <v>0</v>
      </c>
      <c r="AR17" s="49"/>
      <c r="AS17" s="49">
        <f t="shared" si="1"/>
        <v>0</v>
      </c>
      <c r="AT17" s="36"/>
    </row>
    <row r="18" spans="1:46" ht="14.45" hidden="1">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0"/>
        <v>0</v>
      </c>
      <c r="AR18" s="49"/>
      <c r="AS18" s="49">
        <f t="shared" si="1"/>
        <v>0</v>
      </c>
      <c r="AT18" s="36"/>
    </row>
    <row r="19" spans="1:46" ht="14.45" hidden="1">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0"/>
        <v>0</v>
      </c>
      <c r="AR19" s="49"/>
      <c r="AS19" s="49">
        <f t="shared" si="1"/>
        <v>0</v>
      </c>
      <c r="AT19" s="36"/>
    </row>
    <row r="20" spans="1:46" ht="14.45"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0"/>
        <v>0</v>
      </c>
      <c r="AR20" s="49"/>
      <c r="AS20" s="49">
        <f t="shared" si="1"/>
        <v>0</v>
      </c>
      <c r="AT20" s="36"/>
    </row>
    <row r="21" spans="1:46" ht="14.45"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0"/>
        <v>0</v>
      </c>
      <c r="AR21" s="49"/>
      <c r="AS21" s="49">
        <f t="shared" si="1"/>
        <v>0</v>
      </c>
      <c r="AT21" s="36"/>
    </row>
    <row r="22" spans="1:46" ht="14.45"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0"/>
        <v>0</v>
      </c>
      <c r="AR22" s="49"/>
      <c r="AS22" s="49">
        <f t="shared" si="1"/>
        <v>0</v>
      </c>
      <c r="AT22" s="36"/>
    </row>
    <row r="23" spans="1:46" ht="14.45"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0"/>
        <v>0</v>
      </c>
      <c r="AR23" s="49"/>
      <c r="AS23" s="49">
        <f t="shared" si="1"/>
        <v>0</v>
      </c>
      <c r="AT23" s="36"/>
    </row>
    <row r="24" spans="1:46" ht="14.45"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0"/>
        <v>0</v>
      </c>
      <c r="AR24" s="49"/>
      <c r="AS24" s="49">
        <f t="shared" si="1"/>
        <v>0</v>
      </c>
      <c r="AT24" s="36"/>
    </row>
    <row r="25" spans="1:46" ht="14.45"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0"/>
        <v>0</v>
      </c>
      <c r="AR25" s="49"/>
      <c r="AS25" s="49">
        <f t="shared" si="1"/>
        <v>0</v>
      </c>
      <c r="AT25" s="36"/>
    </row>
    <row r="26" spans="1:46" ht="14.45"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0"/>
        <v>0</v>
      </c>
      <c r="AR26" s="49"/>
      <c r="AS26" s="49">
        <f t="shared" si="1"/>
        <v>0</v>
      </c>
      <c r="AT26" s="36"/>
    </row>
    <row r="27" spans="1:46" ht="14.45"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0"/>
        <v>0</v>
      </c>
      <c r="AR27" s="49"/>
      <c r="AS27" s="49">
        <f t="shared" si="1"/>
        <v>0</v>
      </c>
      <c r="AT27" s="36"/>
    </row>
    <row r="28" spans="1:46" ht="14.45"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0"/>
        <v>0</v>
      </c>
      <c r="AR28" s="49"/>
      <c r="AS28" s="49">
        <f t="shared" si="1"/>
        <v>0</v>
      </c>
      <c r="AT28" s="36"/>
    </row>
    <row r="29" spans="1:46" ht="14.45"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0"/>
        <v>0</v>
      </c>
      <c r="AR29" s="49"/>
      <c r="AS29" s="49">
        <f t="shared" si="1"/>
        <v>0</v>
      </c>
      <c r="AT29" s="36"/>
    </row>
    <row r="30" spans="1:46" ht="14.45"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0"/>
        <v>0</v>
      </c>
      <c r="AR30" s="49"/>
      <c r="AS30" s="49">
        <f t="shared" si="1"/>
        <v>0</v>
      </c>
      <c r="AT30" s="36"/>
    </row>
    <row r="31" spans="1:46" ht="14.45"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0"/>
        <v>0</v>
      </c>
      <c r="AR31" s="49"/>
      <c r="AS31" s="49">
        <f t="shared" si="1"/>
        <v>0</v>
      </c>
      <c r="AT31" s="36"/>
    </row>
    <row r="32" spans="1:46" ht="14.45"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0"/>
        <v>0</v>
      </c>
      <c r="AR32" s="49"/>
      <c r="AS32" s="49">
        <f t="shared" si="1"/>
        <v>0</v>
      </c>
      <c r="AT32" s="36"/>
    </row>
    <row r="33" spans="1:46" ht="14.45"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0"/>
        <v>0</v>
      </c>
      <c r="AR33" s="49"/>
      <c r="AS33" s="49">
        <f t="shared" si="1"/>
        <v>0</v>
      </c>
      <c r="AT33" s="36"/>
    </row>
    <row r="34" spans="1:46" ht="14.45"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ref="AQ34:AQ66" si="3">SUMIFS(B34:AO34,$B$103:$AO$103,"X")</f>
        <v>0</v>
      </c>
      <c r="AR34" s="49"/>
      <c r="AS34" s="49">
        <f t="shared" ref="AS34:AS65" si="4">IFERROR(AR34/$AR$102,0)*100</f>
        <v>0</v>
      </c>
      <c r="AT34" s="36"/>
    </row>
    <row r="35" spans="1:46" ht="14.45"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ref="AP35:AP67" si="5">SUMIF($B$106:$U$106,"X",B35:U35)</f>
        <v>0</v>
      </c>
      <c r="AQ35" s="16">
        <f t="shared" si="3"/>
        <v>0</v>
      </c>
      <c r="AR35" s="49"/>
      <c r="AS35" s="49">
        <f t="shared" si="4"/>
        <v>0</v>
      </c>
      <c r="AT35" s="36"/>
    </row>
    <row r="36" spans="1:46" ht="14.45"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5"/>
        <v>0</v>
      </c>
      <c r="AQ36" s="16">
        <f t="shared" si="3"/>
        <v>0</v>
      </c>
      <c r="AR36" s="49"/>
      <c r="AS36" s="49">
        <f t="shared" si="4"/>
        <v>0</v>
      </c>
      <c r="AT36" s="36"/>
    </row>
    <row r="37" spans="1:46" ht="14.45"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5"/>
        <v>0</v>
      </c>
      <c r="AQ37" s="16">
        <f t="shared" si="3"/>
        <v>0</v>
      </c>
      <c r="AR37" s="49"/>
      <c r="AS37" s="49">
        <f t="shared" si="4"/>
        <v>0</v>
      </c>
      <c r="AT37" s="36"/>
    </row>
    <row r="38" spans="1:46" ht="14.45"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5"/>
        <v>0</v>
      </c>
      <c r="AQ38" s="16">
        <f t="shared" si="3"/>
        <v>0</v>
      </c>
      <c r="AR38" s="49"/>
      <c r="AS38" s="49">
        <f t="shared" si="4"/>
        <v>0</v>
      </c>
      <c r="AT38" s="36"/>
    </row>
    <row r="39" spans="1:46" ht="14.45"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5"/>
        <v>0</v>
      </c>
      <c r="AQ39" s="16">
        <f t="shared" si="3"/>
        <v>0</v>
      </c>
      <c r="AR39" s="49"/>
      <c r="AS39" s="49">
        <f t="shared" si="4"/>
        <v>0</v>
      </c>
      <c r="AT39" s="36"/>
    </row>
    <row r="40" spans="1:46" ht="14.45"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5"/>
        <v>0</v>
      </c>
      <c r="AQ40" s="16">
        <f t="shared" si="3"/>
        <v>0</v>
      </c>
      <c r="AR40" s="49"/>
      <c r="AS40" s="49">
        <f t="shared" si="4"/>
        <v>0</v>
      </c>
      <c r="AT40" s="36"/>
    </row>
    <row r="41" spans="1:46" ht="14.45"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5"/>
        <v>0</v>
      </c>
      <c r="AQ41" s="16">
        <f t="shared" si="3"/>
        <v>0</v>
      </c>
      <c r="AR41" s="49"/>
      <c r="AS41" s="49">
        <f t="shared" si="4"/>
        <v>0</v>
      </c>
      <c r="AT41" s="36"/>
    </row>
    <row r="42" spans="1:46" ht="14.45"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5"/>
        <v>0</v>
      </c>
      <c r="AQ42" s="16">
        <f t="shared" si="3"/>
        <v>0</v>
      </c>
      <c r="AR42" s="49"/>
      <c r="AS42" s="49">
        <f t="shared" si="4"/>
        <v>0</v>
      </c>
      <c r="AT42" s="36"/>
    </row>
    <row r="43" spans="1:46" ht="14.45"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5"/>
        <v>0</v>
      </c>
      <c r="AQ43" s="16">
        <f t="shared" si="3"/>
        <v>0</v>
      </c>
      <c r="AR43" s="49"/>
      <c r="AS43" s="49">
        <f t="shared" si="4"/>
        <v>0</v>
      </c>
      <c r="AT43" s="36"/>
    </row>
    <row r="44" spans="1:46" ht="14.45"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5"/>
        <v>0</v>
      </c>
      <c r="AQ44" s="16">
        <f t="shared" si="3"/>
        <v>0</v>
      </c>
      <c r="AR44" s="49"/>
      <c r="AS44" s="49">
        <f t="shared" si="4"/>
        <v>0</v>
      </c>
      <c r="AT44" s="36"/>
    </row>
    <row r="45" spans="1:46" ht="14.45"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5"/>
        <v>0</v>
      </c>
      <c r="AQ45" s="16">
        <f t="shared" si="3"/>
        <v>0</v>
      </c>
      <c r="AR45" s="49"/>
      <c r="AS45" s="49">
        <f t="shared" si="4"/>
        <v>0</v>
      </c>
      <c r="AT45" s="36"/>
    </row>
    <row r="46" spans="1:46" ht="14.45"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5"/>
        <v>0</v>
      </c>
      <c r="AQ46" s="16">
        <f t="shared" si="3"/>
        <v>0</v>
      </c>
      <c r="AR46" s="49"/>
      <c r="AS46" s="49">
        <f t="shared" si="4"/>
        <v>0</v>
      </c>
      <c r="AT46" s="36"/>
    </row>
    <row r="47" spans="1:46" ht="14.45"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5"/>
        <v>0</v>
      </c>
      <c r="AQ47" s="16">
        <f t="shared" si="3"/>
        <v>0</v>
      </c>
      <c r="AR47" s="49"/>
      <c r="AS47" s="49">
        <f t="shared" si="4"/>
        <v>0</v>
      </c>
      <c r="AT47" s="36"/>
    </row>
    <row r="48" spans="1:46" ht="14.45"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5"/>
        <v>0</v>
      </c>
      <c r="AQ48" s="16">
        <f t="shared" si="3"/>
        <v>0</v>
      </c>
      <c r="AR48" s="49"/>
      <c r="AS48" s="49">
        <f t="shared" si="4"/>
        <v>0</v>
      </c>
      <c r="AT48" s="36"/>
    </row>
    <row r="49" spans="1:46" ht="14.45"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5"/>
        <v>0</v>
      </c>
      <c r="AQ49" s="16">
        <f t="shared" si="3"/>
        <v>0</v>
      </c>
      <c r="AR49" s="49"/>
      <c r="AS49" s="49">
        <f t="shared" si="4"/>
        <v>0</v>
      </c>
      <c r="AT49" s="36"/>
    </row>
    <row r="50" spans="1:46" ht="14.45"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5"/>
        <v>0</v>
      </c>
      <c r="AQ50" s="16">
        <f t="shared" si="3"/>
        <v>0</v>
      </c>
      <c r="AR50" s="49"/>
      <c r="AS50" s="49">
        <f t="shared" si="4"/>
        <v>0</v>
      </c>
      <c r="AT50" s="36"/>
    </row>
    <row r="51" spans="1:46" ht="14.45"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5"/>
        <v>0</v>
      </c>
      <c r="AQ51" s="16">
        <f t="shared" si="3"/>
        <v>0</v>
      </c>
      <c r="AR51" s="49"/>
      <c r="AS51" s="49">
        <f t="shared" si="4"/>
        <v>0</v>
      </c>
      <c r="AT51" s="36"/>
    </row>
    <row r="52" spans="1:46" ht="14.45"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5"/>
        <v>0</v>
      </c>
      <c r="AQ52" s="16">
        <f t="shared" si="3"/>
        <v>0</v>
      </c>
      <c r="AR52" s="49"/>
      <c r="AS52" s="49">
        <f t="shared" si="4"/>
        <v>0</v>
      </c>
      <c r="AT52" s="36"/>
    </row>
    <row r="53" spans="1:46" ht="14.45"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5"/>
        <v>0</v>
      </c>
      <c r="AQ53" s="16">
        <f t="shared" si="3"/>
        <v>0</v>
      </c>
      <c r="AR53" s="49"/>
      <c r="AS53" s="49">
        <f t="shared" si="4"/>
        <v>0</v>
      </c>
      <c r="AT53" s="36"/>
    </row>
    <row r="54" spans="1:46" ht="14.45"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5"/>
        <v>0</v>
      </c>
      <c r="AQ54" s="16">
        <f t="shared" si="3"/>
        <v>0</v>
      </c>
      <c r="AR54" s="49"/>
      <c r="AS54" s="49">
        <f t="shared" si="4"/>
        <v>0</v>
      </c>
      <c r="AT54" s="36"/>
    </row>
    <row r="55" spans="1:46" ht="14.45"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5"/>
        <v>0</v>
      </c>
      <c r="AQ55" s="16">
        <f t="shared" si="3"/>
        <v>0</v>
      </c>
      <c r="AR55" s="49"/>
      <c r="AS55" s="49">
        <f t="shared" si="4"/>
        <v>0</v>
      </c>
      <c r="AT55" s="36"/>
    </row>
    <row r="56" spans="1:46" ht="14.45"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5"/>
        <v>0</v>
      </c>
      <c r="AQ56" s="16">
        <f t="shared" si="3"/>
        <v>0</v>
      </c>
      <c r="AR56" s="49"/>
      <c r="AS56" s="49">
        <f t="shared" si="4"/>
        <v>0</v>
      </c>
      <c r="AT56" s="36"/>
    </row>
    <row r="57" spans="1:46" ht="14.45"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5"/>
        <v>0</v>
      </c>
      <c r="AQ57" s="16">
        <f t="shared" si="3"/>
        <v>0</v>
      </c>
      <c r="AR57" s="49"/>
      <c r="AS57" s="49">
        <f t="shared" si="4"/>
        <v>0</v>
      </c>
      <c r="AT57" s="36"/>
    </row>
    <row r="58" spans="1:46" ht="14.45"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5"/>
        <v>0</v>
      </c>
      <c r="AQ58" s="16">
        <f t="shared" si="3"/>
        <v>0</v>
      </c>
      <c r="AR58" s="49"/>
      <c r="AS58" s="49">
        <f t="shared" si="4"/>
        <v>0</v>
      </c>
      <c r="AT58" s="36"/>
    </row>
    <row r="59" spans="1:46" ht="14.45"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5"/>
        <v>0</v>
      </c>
      <c r="AQ59" s="16">
        <f t="shared" si="3"/>
        <v>0</v>
      </c>
      <c r="AR59" s="49"/>
      <c r="AS59" s="49">
        <f t="shared" si="4"/>
        <v>0</v>
      </c>
      <c r="AT59" s="36"/>
    </row>
    <row r="60" spans="1:46" ht="14.45"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5"/>
        <v>0</v>
      </c>
      <c r="AQ60" s="16">
        <f t="shared" si="3"/>
        <v>0</v>
      </c>
      <c r="AR60" s="49"/>
      <c r="AS60" s="49">
        <f t="shared" si="4"/>
        <v>0</v>
      </c>
      <c r="AT60" s="36"/>
    </row>
    <row r="61" spans="1:46" ht="14.45"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5"/>
        <v>0</v>
      </c>
      <c r="AQ61" s="16">
        <f t="shared" si="3"/>
        <v>0</v>
      </c>
      <c r="AR61" s="49"/>
      <c r="AS61" s="49">
        <f t="shared" si="4"/>
        <v>0</v>
      </c>
      <c r="AT61" s="36"/>
    </row>
    <row r="62" spans="1:46" ht="14.45"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5"/>
        <v>0</v>
      </c>
      <c r="AQ62" s="16">
        <f t="shared" si="3"/>
        <v>0</v>
      </c>
      <c r="AR62" s="49"/>
      <c r="AS62" s="49">
        <f t="shared" si="4"/>
        <v>0</v>
      </c>
      <c r="AT62" s="36"/>
    </row>
    <row r="63" spans="1:46" ht="14.45"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5"/>
        <v>0</v>
      </c>
      <c r="AQ63" s="16">
        <f t="shared" si="3"/>
        <v>0</v>
      </c>
      <c r="AR63" s="49"/>
      <c r="AS63" s="49">
        <f t="shared" si="4"/>
        <v>0</v>
      </c>
      <c r="AT63" s="36"/>
    </row>
    <row r="64" spans="1:46" ht="14.45"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5"/>
        <v>0</v>
      </c>
      <c r="AQ64" s="16">
        <f t="shared" si="3"/>
        <v>0</v>
      </c>
      <c r="AR64" s="49"/>
      <c r="AS64" s="49">
        <f t="shared" si="4"/>
        <v>0</v>
      </c>
      <c r="AT64" s="36"/>
    </row>
    <row r="65" spans="1:46" ht="14.45"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5"/>
        <v>0</v>
      </c>
      <c r="AQ65" s="16">
        <f t="shared" si="3"/>
        <v>0</v>
      </c>
      <c r="AR65" s="49"/>
      <c r="AS65" s="49">
        <f t="shared" si="4"/>
        <v>0</v>
      </c>
      <c r="AT65" s="36"/>
    </row>
    <row r="66" spans="1:46" ht="14.45"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5"/>
        <v>0</v>
      </c>
      <c r="AQ66" s="16">
        <f t="shared" si="3"/>
        <v>0</v>
      </c>
      <c r="AR66" s="49"/>
      <c r="AS66" s="49">
        <f t="shared" ref="AS66:AS97" si="6">IFERROR(AR66/$AR$102,0)*100</f>
        <v>0</v>
      </c>
      <c r="AT66" s="36"/>
    </row>
    <row r="67" spans="1:46" ht="14.45"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5"/>
        <v>0</v>
      </c>
      <c r="AQ67" s="16">
        <f t="shared" ref="AQ67:AQ102" si="7">SUMIFS(B67:AO67,$B$103:$AO$103,"X")</f>
        <v>0</v>
      </c>
      <c r="AR67" s="49"/>
      <c r="AS67" s="49">
        <f t="shared" si="6"/>
        <v>0</v>
      </c>
      <c r="AT67" s="36"/>
    </row>
    <row r="68" spans="1:46" ht="14.45"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8">SUMIF($B$106:$U$106,"X",B68:U68)</f>
        <v>0</v>
      </c>
      <c r="AQ68" s="16">
        <f t="shared" si="7"/>
        <v>0</v>
      </c>
      <c r="AR68" s="49"/>
      <c r="AS68" s="49">
        <f t="shared" si="6"/>
        <v>0</v>
      </c>
      <c r="AT68" s="36"/>
    </row>
    <row r="69" spans="1:46" ht="14.45"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8"/>
        <v>0</v>
      </c>
      <c r="AQ69" s="16">
        <f t="shared" si="7"/>
        <v>0</v>
      </c>
      <c r="AR69" s="49"/>
      <c r="AS69" s="49">
        <f t="shared" si="6"/>
        <v>0</v>
      </c>
      <c r="AT69" s="36"/>
    </row>
    <row r="70" spans="1:46" ht="14.45"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8"/>
        <v>0</v>
      </c>
      <c r="AQ70" s="16">
        <f t="shared" si="7"/>
        <v>0</v>
      </c>
      <c r="AR70" s="49"/>
      <c r="AS70" s="49">
        <f t="shared" si="6"/>
        <v>0</v>
      </c>
      <c r="AT70" s="36"/>
    </row>
    <row r="71" spans="1:46" ht="14.45"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8"/>
        <v>0</v>
      </c>
      <c r="AQ71" s="16">
        <f t="shared" si="7"/>
        <v>0</v>
      </c>
      <c r="AR71" s="49"/>
      <c r="AS71" s="49">
        <f t="shared" si="6"/>
        <v>0</v>
      </c>
      <c r="AT71" s="36"/>
    </row>
    <row r="72" spans="1:46" ht="14.45"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8"/>
        <v>0</v>
      </c>
      <c r="AQ72" s="16">
        <f t="shared" si="7"/>
        <v>0</v>
      </c>
      <c r="AR72" s="49"/>
      <c r="AS72" s="49">
        <f t="shared" si="6"/>
        <v>0</v>
      </c>
      <c r="AT72" s="36"/>
    </row>
    <row r="73" spans="1:46" ht="14.45"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8"/>
        <v>0</v>
      </c>
      <c r="AQ73" s="16">
        <f t="shared" si="7"/>
        <v>0</v>
      </c>
      <c r="AR73" s="49"/>
      <c r="AS73" s="49">
        <f t="shared" si="6"/>
        <v>0</v>
      </c>
      <c r="AT73" s="36"/>
    </row>
    <row r="74" spans="1:46" ht="14.45"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8"/>
        <v>0</v>
      </c>
      <c r="AQ74" s="16">
        <f t="shared" si="7"/>
        <v>0</v>
      </c>
      <c r="AR74" s="49"/>
      <c r="AS74" s="49">
        <f t="shared" si="6"/>
        <v>0</v>
      </c>
      <c r="AT74" s="36"/>
    </row>
    <row r="75" spans="1:46" ht="14.45"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8"/>
        <v>0</v>
      </c>
      <c r="AQ75" s="16">
        <f t="shared" si="7"/>
        <v>0</v>
      </c>
      <c r="AR75" s="49"/>
      <c r="AS75" s="49">
        <f t="shared" si="6"/>
        <v>0</v>
      </c>
      <c r="AT75" s="36"/>
    </row>
    <row r="76" spans="1:46" ht="14.45"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8"/>
        <v>0</v>
      </c>
      <c r="AQ76" s="16">
        <f t="shared" si="7"/>
        <v>0</v>
      </c>
      <c r="AR76" s="49"/>
      <c r="AS76" s="49">
        <f t="shared" si="6"/>
        <v>0</v>
      </c>
      <c r="AT76" s="36"/>
    </row>
    <row r="77" spans="1:46" ht="14.45"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8"/>
        <v>0</v>
      </c>
      <c r="AQ77" s="16">
        <f t="shared" si="7"/>
        <v>0</v>
      </c>
      <c r="AR77" s="49"/>
      <c r="AS77" s="49">
        <f t="shared" si="6"/>
        <v>0</v>
      </c>
      <c r="AT77" s="36"/>
    </row>
    <row r="78" spans="1:46" ht="14.45"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8"/>
        <v>0</v>
      </c>
      <c r="AQ78" s="16">
        <f t="shared" si="7"/>
        <v>0</v>
      </c>
      <c r="AR78" s="49"/>
      <c r="AS78" s="49">
        <f t="shared" si="6"/>
        <v>0</v>
      </c>
      <c r="AT78" s="36"/>
    </row>
    <row r="79" spans="1:46" ht="14.45"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8"/>
        <v>0</v>
      </c>
      <c r="AQ79" s="16">
        <f t="shared" si="7"/>
        <v>0</v>
      </c>
      <c r="AR79" s="49"/>
      <c r="AS79" s="49">
        <f t="shared" si="6"/>
        <v>0</v>
      </c>
      <c r="AT79" s="36"/>
    </row>
    <row r="80" spans="1:46" ht="14.45"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8"/>
        <v>0</v>
      </c>
      <c r="AQ80" s="16">
        <f t="shared" si="7"/>
        <v>0</v>
      </c>
      <c r="AR80" s="49"/>
      <c r="AS80" s="49">
        <f t="shared" si="6"/>
        <v>0</v>
      </c>
      <c r="AT80" s="36"/>
    </row>
    <row r="81" spans="1:46" ht="14.45"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8"/>
        <v>0</v>
      </c>
      <c r="AQ81" s="16">
        <f t="shared" si="7"/>
        <v>0</v>
      </c>
      <c r="AR81" s="49"/>
      <c r="AS81" s="49">
        <f t="shared" si="6"/>
        <v>0</v>
      </c>
      <c r="AT81" s="36"/>
    </row>
    <row r="82" spans="1:46" ht="14.45"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8"/>
        <v>0</v>
      </c>
      <c r="AQ82" s="16">
        <f t="shared" si="7"/>
        <v>0</v>
      </c>
      <c r="AR82" s="49"/>
      <c r="AS82" s="49">
        <f t="shared" si="6"/>
        <v>0</v>
      </c>
      <c r="AT82" s="36"/>
    </row>
    <row r="83" spans="1:46" ht="14.45"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8"/>
        <v>0</v>
      </c>
      <c r="AQ83" s="16">
        <f t="shared" si="7"/>
        <v>0</v>
      </c>
      <c r="AR83" s="49"/>
      <c r="AS83" s="49">
        <f t="shared" si="6"/>
        <v>0</v>
      </c>
      <c r="AT83" s="36"/>
    </row>
    <row r="84" spans="1:46" ht="14.45"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8"/>
        <v>0</v>
      </c>
      <c r="AQ84" s="16">
        <f t="shared" si="7"/>
        <v>0</v>
      </c>
      <c r="AR84" s="49"/>
      <c r="AS84" s="49">
        <f t="shared" si="6"/>
        <v>0</v>
      </c>
      <c r="AT84" s="36"/>
    </row>
    <row r="85" spans="1:46" ht="14.45"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8"/>
        <v>0</v>
      </c>
      <c r="AQ85" s="16">
        <f t="shared" si="7"/>
        <v>0</v>
      </c>
      <c r="AR85" s="49"/>
      <c r="AS85" s="49">
        <f t="shared" si="6"/>
        <v>0</v>
      </c>
      <c r="AT85" s="36"/>
    </row>
    <row r="86" spans="1:46" ht="14.45"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8"/>
        <v>0</v>
      </c>
      <c r="AQ86" s="16">
        <f t="shared" si="7"/>
        <v>0</v>
      </c>
      <c r="AR86" s="49"/>
      <c r="AS86" s="49">
        <f t="shared" si="6"/>
        <v>0</v>
      </c>
      <c r="AT86" s="36"/>
    </row>
    <row r="87" spans="1:46" ht="14.45"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8"/>
        <v>0</v>
      </c>
      <c r="AQ87" s="16">
        <f t="shared" si="7"/>
        <v>0</v>
      </c>
      <c r="AR87" s="49"/>
      <c r="AS87" s="49">
        <f t="shared" si="6"/>
        <v>0</v>
      </c>
      <c r="AT87" s="36"/>
    </row>
    <row r="88" spans="1:46" ht="14.45"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8"/>
        <v>0</v>
      </c>
      <c r="AQ88" s="16">
        <f t="shared" si="7"/>
        <v>0</v>
      </c>
      <c r="AR88" s="49"/>
      <c r="AS88" s="49">
        <f t="shared" si="6"/>
        <v>0</v>
      </c>
      <c r="AT88" s="36"/>
    </row>
    <row r="89" spans="1:46" ht="14.45"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8"/>
        <v>0</v>
      </c>
      <c r="AQ89" s="16">
        <f t="shared" si="7"/>
        <v>0</v>
      </c>
      <c r="AR89" s="49"/>
      <c r="AS89" s="49">
        <f t="shared" si="6"/>
        <v>0</v>
      </c>
      <c r="AT89" s="36"/>
    </row>
    <row r="90" spans="1:46" ht="14.45"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8"/>
        <v>0</v>
      </c>
      <c r="AQ90" s="16">
        <f t="shared" si="7"/>
        <v>0</v>
      </c>
      <c r="AR90" s="49"/>
      <c r="AS90" s="49">
        <f t="shared" si="6"/>
        <v>0</v>
      </c>
      <c r="AT90" s="36"/>
    </row>
    <row r="91" spans="1:46" ht="14.45"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8"/>
        <v>0</v>
      </c>
      <c r="AQ91" s="16">
        <f t="shared" si="7"/>
        <v>0</v>
      </c>
      <c r="AR91" s="49"/>
      <c r="AS91" s="49">
        <f t="shared" si="6"/>
        <v>0</v>
      </c>
      <c r="AT91" s="36"/>
    </row>
    <row r="92" spans="1:46" ht="14.45"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8"/>
        <v>0</v>
      </c>
      <c r="AQ92" s="16">
        <f t="shared" si="7"/>
        <v>0</v>
      </c>
      <c r="AR92" s="49"/>
      <c r="AS92" s="49">
        <f t="shared" si="6"/>
        <v>0</v>
      </c>
      <c r="AT92" s="36"/>
    </row>
    <row r="93" spans="1:46" ht="14.45"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8"/>
        <v>0</v>
      </c>
      <c r="AQ93" s="16">
        <f t="shared" si="7"/>
        <v>0</v>
      </c>
      <c r="AR93" s="49"/>
      <c r="AS93" s="49">
        <f t="shared" si="6"/>
        <v>0</v>
      </c>
      <c r="AT93" s="36"/>
    </row>
    <row r="94" spans="1:46" ht="14.45"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8"/>
        <v>0</v>
      </c>
      <c r="AQ94" s="16">
        <f t="shared" si="7"/>
        <v>0</v>
      </c>
      <c r="AR94" s="49"/>
      <c r="AS94" s="49">
        <f t="shared" si="6"/>
        <v>0</v>
      </c>
      <c r="AT94" s="36"/>
    </row>
    <row r="95" spans="1:46" ht="14.45"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8"/>
        <v>0</v>
      </c>
      <c r="AQ95" s="16">
        <f t="shared" si="7"/>
        <v>0</v>
      </c>
      <c r="AR95" s="49"/>
      <c r="AS95" s="49">
        <f t="shared" si="6"/>
        <v>0</v>
      </c>
      <c r="AT95" s="36"/>
    </row>
    <row r="96" spans="1:46" ht="14.45"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8"/>
        <v>0</v>
      </c>
      <c r="AQ96" s="16">
        <f t="shared" si="7"/>
        <v>0</v>
      </c>
      <c r="AR96" s="49"/>
      <c r="AS96" s="49">
        <f t="shared" si="6"/>
        <v>0</v>
      </c>
      <c r="AT96" s="36"/>
    </row>
    <row r="97" spans="1:47" ht="14.45"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8"/>
        <v>0</v>
      </c>
      <c r="AQ97" s="16">
        <f t="shared" si="7"/>
        <v>0</v>
      </c>
      <c r="AR97" s="49"/>
      <c r="AS97" s="49">
        <f t="shared" si="6"/>
        <v>0</v>
      </c>
      <c r="AT97" s="36"/>
    </row>
    <row r="98" spans="1:47" ht="14.45"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8"/>
        <v>0</v>
      </c>
      <c r="AQ98" s="16">
        <f t="shared" si="7"/>
        <v>0</v>
      </c>
      <c r="AR98" s="49"/>
      <c r="AS98" s="49">
        <f t="shared" ref="AS98:AS101" si="9">IFERROR(AR98/$AR$102,0)*100</f>
        <v>0</v>
      </c>
      <c r="AT98" s="36"/>
    </row>
    <row r="99" spans="1:47" ht="14.45"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8"/>
        <v>0</v>
      </c>
      <c r="AQ99" s="16">
        <f t="shared" si="7"/>
        <v>0</v>
      </c>
      <c r="AR99" s="49"/>
      <c r="AS99" s="49">
        <f t="shared" si="9"/>
        <v>0</v>
      </c>
      <c r="AT99" s="36"/>
    </row>
    <row r="100" spans="1:47" ht="14.45"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8"/>
        <v>0</v>
      </c>
      <c r="AQ100" s="16">
        <f t="shared" si="7"/>
        <v>0</v>
      </c>
      <c r="AR100" s="49"/>
      <c r="AS100" s="49">
        <f t="shared" si="9"/>
        <v>0</v>
      </c>
      <c r="AT100" s="36"/>
    </row>
    <row r="101" spans="1:47" ht="14.45"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8"/>
        <v>0</v>
      </c>
      <c r="AQ101" s="16">
        <f t="shared" si="7"/>
        <v>0</v>
      </c>
      <c r="AR101" s="49"/>
      <c r="AS101" s="49">
        <f t="shared" si="9"/>
        <v>0</v>
      </c>
      <c r="AT101" s="36"/>
    </row>
    <row r="102" spans="1:47" ht="14.45">
      <c r="A102" s="15" t="s">
        <v>39</v>
      </c>
      <c r="B102" s="19">
        <f>SUM(B2:B101)</f>
        <v>9</v>
      </c>
      <c r="C102" s="19">
        <f t="shared" ref="C102:AO102" si="10">SUM(C2:C101)</f>
        <v>9</v>
      </c>
      <c r="D102" s="19">
        <f t="shared" si="10"/>
        <v>7</v>
      </c>
      <c r="E102" s="19">
        <f t="shared" si="10"/>
        <v>3</v>
      </c>
      <c r="F102" s="19">
        <f t="shared" si="10"/>
        <v>9</v>
      </c>
      <c r="G102" s="19">
        <f t="shared" si="10"/>
        <v>9</v>
      </c>
      <c r="H102" s="19">
        <f t="shared" si="10"/>
        <v>8</v>
      </c>
      <c r="I102" s="19">
        <f t="shared" si="10"/>
        <v>8</v>
      </c>
      <c r="J102" s="19">
        <f t="shared" si="10"/>
        <v>9</v>
      </c>
      <c r="K102" s="19">
        <f t="shared" si="10"/>
        <v>0</v>
      </c>
      <c r="L102" s="19">
        <f t="shared" si="10"/>
        <v>0</v>
      </c>
      <c r="M102" s="19">
        <f t="shared" si="10"/>
        <v>0</v>
      </c>
      <c r="N102" s="19">
        <f t="shared" si="10"/>
        <v>0</v>
      </c>
      <c r="O102" s="19">
        <f t="shared" si="10"/>
        <v>0</v>
      </c>
      <c r="P102" s="19">
        <f t="shared" si="10"/>
        <v>0</v>
      </c>
      <c r="Q102" s="19">
        <f t="shared" si="10"/>
        <v>0</v>
      </c>
      <c r="R102" s="19">
        <f t="shared" si="10"/>
        <v>0</v>
      </c>
      <c r="S102" s="19">
        <f t="shared" si="10"/>
        <v>0</v>
      </c>
      <c r="T102" s="19">
        <f t="shared" si="10"/>
        <v>0</v>
      </c>
      <c r="U102" s="19">
        <f t="shared" si="10"/>
        <v>0</v>
      </c>
      <c r="V102" s="19">
        <f t="shared" si="10"/>
        <v>0</v>
      </c>
      <c r="W102" s="19">
        <f t="shared" si="10"/>
        <v>0</v>
      </c>
      <c r="X102" s="19">
        <f t="shared" si="10"/>
        <v>0</v>
      </c>
      <c r="Y102" s="19">
        <f t="shared" si="10"/>
        <v>0</v>
      </c>
      <c r="Z102" s="19">
        <f t="shared" si="10"/>
        <v>0</v>
      </c>
      <c r="AA102" s="19">
        <f t="shared" si="10"/>
        <v>0</v>
      </c>
      <c r="AB102" s="19">
        <f t="shared" si="10"/>
        <v>0</v>
      </c>
      <c r="AC102" s="19">
        <f t="shared" si="10"/>
        <v>0</v>
      </c>
      <c r="AD102" s="19">
        <f t="shared" si="10"/>
        <v>0</v>
      </c>
      <c r="AE102" s="19">
        <f t="shared" si="10"/>
        <v>0</v>
      </c>
      <c r="AF102" s="19">
        <f t="shared" si="10"/>
        <v>0</v>
      </c>
      <c r="AG102" s="19">
        <f t="shared" si="10"/>
        <v>0</v>
      </c>
      <c r="AH102" s="19">
        <f t="shared" si="10"/>
        <v>0</v>
      </c>
      <c r="AI102" s="19">
        <f t="shared" si="10"/>
        <v>0</v>
      </c>
      <c r="AJ102" s="19">
        <f t="shared" si="10"/>
        <v>0</v>
      </c>
      <c r="AK102" s="19">
        <f t="shared" si="10"/>
        <v>0</v>
      </c>
      <c r="AL102" s="19">
        <f t="shared" si="10"/>
        <v>0</v>
      </c>
      <c r="AM102" s="19">
        <f t="shared" si="10"/>
        <v>0</v>
      </c>
      <c r="AN102" s="19">
        <f t="shared" si="10"/>
        <v>0</v>
      </c>
      <c r="AO102" s="19">
        <f t="shared" si="10"/>
        <v>0</v>
      </c>
      <c r="AP102" s="16">
        <f t="shared" si="8"/>
        <v>43</v>
      </c>
      <c r="AQ102" s="16">
        <f t="shared" si="7"/>
        <v>71</v>
      </c>
      <c r="AR102" s="50">
        <f>SUM(AR2:AR101)</f>
        <v>364765.75894900004</v>
      </c>
      <c r="AS102" s="50">
        <f>SUM(AS2:AS101)</f>
        <v>99.999999999999986</v>
      </c>
      <c r="AT102" s="36"/>
    </row>
    <row r="103" spans="1:47" ht="14.45">
      <c r="A103" s="59" t="s">
        <v>40</v>
      </c>
      <c r="B103" s="59" t="s">
        <v>38</v>
      </c>
      <c r="C103" s="59" t="s">
        <v>38</v>
      </c>
      <c r="D103" s="59" t="s">
        <v>38</v>
      </c>
      <c r="E103" s="59" t="s">
        <v>38</v>
      </c>
      <c r="F103" s="59" t="s">
        <v>38</v>
      </c>
      <c r="G103" s="59" t="s">
        <v>38</v>
      </c>
      <c r="H103" s="59" t="s">
        <v>38</v>
      </c>
      <c r="I103" s="59" t="s">
        <v>38</v>
      </c>
      <c r="J103" s="59" t="s">
        <v>38</v>
      </c>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ht="14.45">
      <c r="A104" s="7" t="s">
        <v>41</v>
      </c>
      <c r="B104" s="7"/>
      <c r="C104" s="7"/>
      <c r="D104" s="7"/>
      <c r="E104" s="7"/>
      <c r="F104" s="7"/>
      <c r="G104" s="7"/>
      <c r="H104" s="7"/>
      <c r="I104" s="7" t="s">
        <v>38</v>
      </c>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ht="14.45">
      <c r="A105" s="7" t="s">
        <v>42</v>
      </c>
      <c r="B105" s="7" t="s">
        <v>38</v>
      </c>
      <c r="C105" s="7" t="s">
        <v>38</v>
      </c>
      <c r="D105" s="7" t="s">
        <v>38</v>
      </c>
      <c r="E105" s="7" t="s">
        <v>38</v>
      </c>
      <c r="F105" s="7" t="s">
        <v>38</v>
      </c>
      <c r="G105" s="60" t="s">
        <v>38</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ht="14.45">
      <c r="A106" s="7" t="s">
        <v>43</v>
      </c>
      <c r="B106" s="7"/>
      <c r="C106" s="7"/>
      <c r="D106" s="7"/>
      <c r="E106" s="7"/>
      <c r="F106" s="7" t="s">
        <v>38</v>
      </c>
      <c r="G106" s="60" t="s">
        <v>38</v>
      </c>
      <c r="H106" s="60" t="s">
        <v>38</v>
      </c>
      <c r="I106" s="60" t="s">
        <v>38</v>
      </c>
      <c r="J106" s="60" t="s">
        <v>38</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ht="14.45">
      <c r="A107" s="7" t="s">
        <v>44</v>
      </c>
      <c r="B107" s="7"/>
      <c r="C107" s="7"/>
      <c r="D107" s="7"/>
      <c r="E107" s="7" t="s">
        <v>38</v>
      </c>
      <c r="F107" s="7"/>
      <c r="G107" s="60"/>
      <c r="H107" s="60" t="s">
        <v>38</v>
      </c>
      <c r="I107" s="60" t="s">
        <v>38</v>
      </c>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ht="14.45">
      <c r="A108" s="7" t="s">
        <v>45</v>
      </c>
      <c r="B108" s="66"/>
      <c r="C108" s="7"/>
      <c r="D108" s="7" t="s">
        <v>38</v>
      </c>
      <c r="E108" s="7" t="s">
        <v>38</v>
      </c>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ht="14.45">
      <c r="A109" s="61" t="s">
        <v>46</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ht="14.4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ht="14.45">
      <c r="A111" s="38" t="s">
        <v>47</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ht="14.45">
      <c r="A112" s="31" t="s">
        <v>48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ht="14.45">
      <c r="A113" s="5" t="s">
        <v>49</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ht="14.45">
      <c r="A114" s="6" t="s">
        <v>50</v>
      </c>
      <c r="B114" s="96" t="s">
        <v>51</v>
      </c>
      <c r="C114" s="97"/>
      <c r="D114" s="97"/>
      <c r="E114" s="97"/>
      <c r="F114" s="97"/>
      <c r="G114" s="97"/>
      <c r="H114" s="97"/>
      <c r="I114" s="97"/>
      <c r="J114" s="97"/>
      <c r="K114" s="97"/>
      <c r="L114" s="97"/>
      <c r="M114" s="97"/>
      <c r="N114" s="97"/>
      <c r="O114" s="97"/>
      <c r="P114" s="97"/>
      <c r="Q114" s="9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c r="L219" s="35" t="s">
        <v>52</v>
      </c>
    </row>
  </sheetData>
  <mergeCells count="1">
    <mergeCell ref="B114:Q114"/>
  </mergeCells>
  <phoneticPr fontId="6" type="noConversion"/>
  <conditionalFormatting sqref="A1:A110 A111:F111 B112:F112 A113:F113 B114 A115:F1048576">
    <cfRule type="beginsWith" dxfId="51" priority="156" operator="beginsWith" text="07">
      <formula>LEFT(A1,LEN("07"))="07"</formula>
    </cfRule>
    <cfRule type="beginsWith" dxfId="50" priority="150" operator="beginsWith" text="13">
      <formula>LEFT(A1,LEN("13"))="13"</formula>
    </cfRule>
    <cfRule type="beginsWith" dxfId="49" priority="151" operator="beginsWith" text="12">
      <formula>LEFT(A1,LEN("12"))="12"</formula>
    </cfRule>
    <cfRule type="beginsWith" dxfId="48" priority="152" operator="beginsWith" text="11">
      <formula>LEFT(A1,LEN("11"))="11"</formula>
    </cfRule>
    <cfRule type="beginsWith" dxfId="47" priority="153" operator="beginsWith" text="10">
      <formula>LEFT(A1,LEN("10"))="10"</formula>
    </cfRule>
    <cfRule type="beginsWith" dxfId="46" priority="154" operator="beginsWith" text="09">
      <formula>LEFT(A1,LEN("09"))="09"</formula>
    </cfRule>
    <cfRule type="beginsWith" dxfId="45" priority="155" operator="beginsWith" text="08">
      <formula>LEFT(A1,LEN("08"))="08"</formula>
    </cfRule>
    <cfRule type="beginsWith" dxfId="44" priority="157" operator="beginsWith" text="06">
      <formula>LEFT(A1,LEN("06"))="06"</formula>
    </cfRule>
    <cfRule type="beginsWith" dxfId="43" priority="158" operator="beginsWith" text="05">
      <formula>LEFT(A1,LEN("05"))="05"</formula>
    </cfRule>
    <cfRule type="beginsWith" dxfId="42" priority="159" operator="beginsWith" text="04">
      <formula>LEFT(A1,LEN("04"))="04"</formula>
    </cfRule>
    <cfRule type="beginsWith" dxfId="41" priority="160" operator="beginsWith" text="03">
      <formula>LEFT(A1,LEN("03"))="03"</formula>
    </cfRule>
    <cfRule type="beginsWith" dxfId="40" priority="161" operator="beginsWith" text="02">
      <formula>LEFT(A1,LEN("02"))="02"</formula>
    </cfRule>
    <cfRule type="beginsWith" dxfId="39" priority="162" operator="beginsWith" text="01">
      <formula>LEFT(A1,LEN("01"))="01"</formula>
    </cfRule>
  </conditionalFormatting>
  <conditionalFormatting sqref="C16">
    <cfRule type="beginsWith" dxfId="38" priority="54" operator="beginsWith" text="12">
      <formula>LEFT(C16,LEN("12"))="12"</formula>
    </cfRule>
    <cfRule type="beginsWith" dxfId="37" priority="55" operator="beginsWith" text="11">
      <formula>LEFT(C16,LEN("11"))="11"</formula>
    </cfRule>
    <cfRule type="beginsWith" dxfId="36" priority="56" operator="beginsWith" text="10">
      <formula>LEFT(C16,LEN("10"))="10"</formula>
    </cfRule>
    <cfRule type="beginsWith" dxfId="35" priority="57" operator="beginsWith" text="09">
      <formula>LEFT(C16,LEN("09"))="09"</formula>
    </cfRule>
    <cfRule type="beginsWith" dxfId="34" priority="58" operator="beginsWith" text="08">
      <formula>LEFT(C16,LEN("08"))="08"</formula>
    </cfRule>
    <cfRule type="beginsWith" dxfId="33" priority="59" operator="beginsWith" text="07">
      <formula>LEFT(C16,LEN("07"))="07"</formula>
    </cfRule>
    <cfRule type="beginsWith" dxfId="32" priority="60" operator="beginsWith" text="06">
      <formula>LEFT(C16,LEN("06"))="06"</formula>
    </cfRule>
    <cfRule type="beginsWith" dxfId="31" priority="61" operator="beginsWith" text="05">
      <formula>LEFT(C16,LEN("05"))="05"</formula>
    </cfRule>
    <cfRule type="beginsWith" dxfId="30" priority="62" operator="beginsWith" text="04">
      <formula>LEFT(C16,LEN("04"))="04"</formula>
    </cfRule>
    <cfRule type="beginsWith" dxfId="29" priority="63" operator="beginsWith" text="03">
      <formula>LEFT(C16,LEN("03"))="03"</formula>
    </cfRule>
    <cfRule type="beginsWith" dxfId="28" priority="64" operator="beginsWith" text="02">
      <formula>LEFT(C16,LEN("02"))="02"</formula>
    </cfRule>
    <cfRule type="beginsWith" dxfId="27" priority="65" operator="beginsWith" text="01">
      <formula>LEFT(C16,LEN("01"))="01"</formula>
    </cfRule>
    <cfRule type="beginsWith" dxfId="26" priority="53" operator="beginsWith" text="13">
      <formula>LEFT(C16,LEN("13"))="13"</formula>
    </cfRule>
  </conditionalFormatting>
  <conditionalFormatting sqref="E10">
    <cfRule type="beginsWith" dxfId="25" priority="46" operator="beginsWith" text="07">
      <formula>LEFT(E10,LEN("07"))="07"</formula>
    </cfRule>
    <cfRule type="beginsWith" dxfId="24" priority="40" operator="beginsWith" text="13">
      <formula>LEFT(E10,LEN("13"))="13"</formula>
    </cfRule>
    <cfRule type="beginsWith" dxfId="23" priority="41" operator="beginsWith" text="12">
      <formula>LEFT(E10,LEN("12"))="12"</formula>
    </cfRule>
    <cfRule type="beginsWith" dxfId="22" priority="42" operator="beginsWith" text="11">
      <formula>LEFT(E10,LEN("11"))="11"</formula>
    </cfRule>
    <cfRule type="beginsWith" dxfId="21" priority="43" operator="beginsWith" text="10">
      <formula>LEFT(E10,LEN("10"))="10"</formula>
    </cfRule>
    <cfRule type="beginsWith" dxfId="20" priority="44" operator="beginsWith" text="09">
      <formula>LEFT(E10,LEN("09"))="09"</formula>
    </cfRule>
    <cfRule type="beginsWith" dxfId="19" priority="45" operator="beginsWith" text="08">
      <formula>LEFT(E10,LEN("08"))="08"</formula>
    </cfRule>
    <cfRule type="beginsWith" dxfId="18" priority="47" operator="beginsWith" text="06">
      <formula>LEFT(E10,LEN("06"))="06"</formula>
    </cfRule>
    <cfRule type="beginsWith" dxfId="17" priority="48" operator="beginsWith" text="05">
      <formula>LEFT(E10,LEN("05"))="05"</formula>
    </cfRule>
    <cfRule type="beginsWith" dxfId="16" priority="49" operator="beginsWith" text="04">
      <formula>LEFT(E10,LEN("04"))="04"</formula>
    </cfRule>
    <cfRule type="beginsWith" dxfId="15" priority="50" operator="beginsWith" text="03">
      <formula>LEFT(E10,LEN("03"))="03"</formula>
    </cfRule>
    <cfRule type="beginsWith" dxfId="14" priority="51" operator="beginsWith" text="02">
      <formula>LEFT(E10,LEN("02"))="02"</formula>
    </cfRule>
    <cfRule type="beginsWith" dxfId="13" priority="52" operator="beginsWith" text="01">
      <formula>LEFT(E10,LEN("01"))="01"</formula>
    </cfRule>
  </conditionalFormatting>
  <conditionalFormatting sqref="AT1:AT2 R2:AO12 AT5 AT9:AT10 AT13 E13:H14 J13:AO14 F15:AO101 AT16">
    <cfRule type="beginsWith" dxfId="12" priority="73" operator="beginsWith" text="12">
      <formula>LEFT(E1,LEN("12"))="12"</formula>
    </cfRule>
    <cfRule type="beginsWith" dxfId="11" priority="74" operator="beginsWith" text="11">
      <formula>LEFT(E1,LEN("11"))="11"</formula>
    </cfRule>
    <cfRule type="beginsWith" dxfId="10" priority="75" operator="beginsWith" text="10">
      <formula>LEFT(E1,LEN("10"))="10"</formula>
    </cfRule>
    <cfRule type="beginsWith" dxfId="9" priority="76" operator="beginsWith" text="09">
      <formula>LEFT(E1,LEN("09"))="09"</formula>
    </cfRule>
    <cfRule type="beginsWith" dxfId="8" priority="77" operator="beginsWith" text="08">
      <formula>LEFT(E1,LEN("08"))="08"</formula>
    </cfRule>
    <cfRule type="beginsWith" dxfId="7" priority="78" operator="beginsWith" text="07">
      <formula>LEFT(E1,LEN("07"))="07"</formula>
    </cfRule>
    <cfRule type="beginsWith" dxfId="6" priority="72" operator="beginsWith" text="13">
      <formula>LEFT(E1,LEN("13"))="13"</formula>
    </cfRule>
    <cfRule type="beginsWith" dxfId="5" priority="79" operator="beginsWith" text="06">
      <formula>LEFT(E1,LEN("06"))="06"</formula>
    </cfRule>
    <cfRule type="beginsWith" dxfId="4" priority="80" operator="beginsWith" text="05">
      <formula>LEFT(E1,LEN("05"))="05"</formula>
    </cfRule>
    <cfRule type="beginsWith" dxfId="3" priority="81" operator="beginsWith" text="04">
      <formula>LEFT(E1,LEN("04"))="04"</formula>
    </cfRule>
    <cfRule type="beginsWith" dxfId="2" priority="82" operator="beginsWith" text="03">
      <formula>LEFT(E1,LEN("03"))="03"</formula>
    </cfRule>
    <cfRule type="beginsWith" dxfId="1" priority="83" operator="beginsWith" text="02">
      <formula>LEFT(E1,LEN("02"))="02"</formula>
    </cfRule>
    <cfRule type="beginsWith" dxfId="0" priority="84" operator="beginsWith" text="01">
      <formula>LEFT(E1,LEN("01"))="01"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opLeftCell="A5" workbookViewId="0">
      <selection activeCell="A11" sqref="A11:XFD21"/>
    </sheetView>
  </sheetViews>
  <sheetFormatPr defaultColWidth="11.42578125" defaultRowHeight="14.45"/>
  <cols>
    <col min="1" max="3" width="28.42578125" style="30" customWidth="1"/>
  </cols>
  <sheetData>
    <row r="1" spans="1:3">
      <c r="A1" s="64" t="s">
        <v>53</v>
      </c>
      <c r="B1" s="64" t="s">
        <v>54</v>
      </c>
      <c r="C1" s="64" t="s">
        <v>55</v>
      </c>
    </row>
    <row r="2" spans="1:3">
      <c r="A2" s="29">
        <v>1</v>
      </c>
      <c r="B2" s="29" t="str" cm="1">
        <f t="array" ref="B2:B10">TRANSPOSE(_xlfn._xlws.FILTER('Aptitud final'!1:1,'Aptitud final'!103:103="X"))</f>
        <v>ganaderia_cria</v>
      </c>
      <c r="C2" s="29" t="s">
        <v>16</v>
      </c>
    </row>
    <row r="3" spans="1:3">
      <c r="A3" s="29">
        <f>IF(B3="","",A2+1)</f>
        <v>2</v>
      </c>
      <c r="B3" s="29" t="str">
        <v>ganaderia_doble_proposito</v>
      </c>
      <c r="C3" s="29" t="s">
        <v>16</v>
      </c>
    </row>
    <row r="4" spans="1:3">
      <c r="A4" s="29">
        <f t="shared" ref="A4:A67" si="0">IF(B4="","",A3+1)</f>
        <v>3</v>
      </c>
      <c r="B4" s="29" t="str">
        <v>avicultura_postura</v>
      </c>
      <c r="C4" s="29" t="s">
        <v>16</v>
      </c>
    </row>
    <row r="5" spans="1:3">
      <c r="A5" s="29">
        <f t="shared" si="0"/>
        <v>4</v>
      </c>
      <c r="B5" s="29" t="str">
        <v>porcicultura_cria</v>
      </c>
      <c r="C5" s="75" t="s">
        <v>16</v>
      </c>
    </row>
    <row r="6" spans="1:3">
      <c r="A6" s="29">
        <f t="shared" si="0"/>
        <v>5</v>
      </c>
      <c r="B6" s="74" t="str">
        <v>maiz_amarillo_tradicional</v>
      </c>
      <c r="C6" s="73" t="s">
        <v>10</v>
      </c>
    </row>
    <row r="7" spans="1:3">
      <c r="A7" s="29">
        <f t="shared" si="0"/>
        <v>6</v>
      </c>
      <c r="B7" s="29" t="str">
        <v>arroz_secano</v>
      </c>
      <c r="C7" s="73" t="s">
        <v>10</v>
      </c>
    </row>
    <row r="8" spans="1:3">
      <c r="A8" s="29">
        <f t="shared" si="0"/>
        <v>7</v>
      </c>
      <c r="B8" s="29" t="str">
        <v>yuca</v>
      </c>
      <c r="C8" s="73" t="s">
        <v>10</v>
      </c>
    </row>
    <row r="9" spans="1:3">
      <c r="A9" s="29">
        <f t="shared" si="0"/>
        <v>8</v>
      </c>
      <c r="B9" s="29" t="str">
        <v>cacao</v>
      </c>
      <c r="C9" s="73" t="s">
        <v>10</v>
      </c>
    </row>
    <row r="10" spans="1:3">
      <c r="A10" s="29">
        <f t="shared" si="0"/>
        <v>9</v>
      </c>
      <c r="B10" s="29" t="str">
        <v>platano</v>
      </c>
      <c r="C10" s="73" t="s">
        <v>10</v>
      </c>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cf46c8778c3251afc4e545e45e3feb8d">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895a8d979fd50849f33a30bfa877be38"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30165A6-927B-4E40-A05E-FB4D35A0636C}"/>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Daisy Zamira Delgado Mendez</cp:lastModifiedBy>
  <cp:revision/>
  <dcterms:created xsi:type="dcterms:W3CDTF">2023-06-01T14:44:35Z</dcterms:created>
  <dcterms:modified xsi:type="dcterms:W3CDTF">2025-11-06T00:48:20Z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