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8"/>
  <workbookPr hidePivotFieldList="1"/>
  <mc:AlternateContent xmlns:mc="http://schemas.openxmlformats.org/markup-compatibility/2006">
    <mc:Choice Requires="x15">
      <x15ac:absPath xmlns:x15ac="http://schemas.microsoft.com/office/spreadsheetml/2010/11/ac" url="D:\2025 MERCADOS\MUNICIPIOS UAF 2025\2025\NUCHIA\"/>
    </mc:Choice>
  </mc:AlternateContent>
  <xr:revisionPtr revIDLastSave="22" documentId="13_ncr:1_{E1188B20-1CFE-4858-A5A3-3B9EB4BB1163}" xr6:coauthVersionLast="47" xr6:coauthVersionMax="47" xr10:uidLastSave="{D2EF9D2D-51BD-4D69-AAC0-1CCCDA49A484}"/>
  <bookViews>
    <workbookView xWindow="-110" yWindow="-110" windowWidth="19420" windowHeight="10300" firstSheet="7" activeTab="4" xr2:uid="{00000000-000D-0000-FFFF-FFFF00000000}"/>
  </bookViews>
  <sheets>
    <sheet name="OAF" sheetId="17" r:id="rId1"/>
    <sheet name="OAF PRESE" sheetId="18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 (2" sheetId="19" r:id="rId8"/>
  </sheets>
  <definedNames>
    <definedName name="_xlnm._FilterDatabase" localSheetId="4" hidden="1">'4.3.1. % MERCADO FLETE PRODUCTO'!$B$17:$D$23</definedName>
    <definedName name="_xlnm._FilterDatabase" localSheetId="5" hidden="1">'4.3.2. PRECIOS PAGAD PRODUCTOR'!$B$2:$G$11</definedName>
    <definedName name="_xlnm._FilterDatabase" localSheetId="6" hidden="1">'4.3.3. PRECIOS PROMEDIO SIPSA'!$M$2:$N$2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" i="19" l="1"/>
  <c r="H13" i="19"/>
  <c r="I12" i="19"/>
  <c r="H12" i="19"/>
  <c r="I11" i="19"/>
  <c r="H11" i="19"/>
  <c r="I10" i="19"/>
  <c r="H10" i="19"/>
  <c r="I9" i="19"/>
  <c r="H9" i="19"/>
  <c r="I8" i="19"/>
  <c r="H8" i="19"/>
  <c r="I7" i="19"/>
  <c r="H7" i="19"/>
  <c r="I6" i="19"/>
  <c r="H6" i="19"/>
  <c r="I5" i="19"/>
  <c r="H5" i="19"/>
  <c r="I4" i="19"/>
  <c r="H4" i="19"/>
  <c r="I3" i="19"/>
  <c r="H3" i="19"/>
  <c r="H9" i="8"/>
  <c r="G8" i="8"/>
  <c r="H5" i="8"/>
  <c r="G5" i="8"/>
  <c r="G9" i="8" l="1"/>
  <c r="M5" i="7"/>
  <c r="M6" i="7"/>
  <c r="M7" i="7"/>
  <c r="M8" i="7"/>
  <c r="M9" i="7"/>
  <c r="M10" i="7"/>
  <c r="M11" i="7"/>
  <c r="M12" i="7"/>
  <c r="M13" i="7"/>
  <c r="M14" i="7"/>
  <c r="M15" i="7"/>
  <c r="J14" i="6"/>
  <c r="J11" i="6"/>
  <c r="J10" i="6"/>
  <c r="J6" i="6"/>
  <c r="J7" i="6"/>
  <c r="F33" i="19" l="1"/>
  <c r="F34" i="19"/>
  <c r="F35" i="19"/>
  <c r="E33" i="19"/>
  <c r="E34" i="19"/>
  <c r="E35" i="19"/>
  <c r="D33" i="19"/>
  <c r="D34" i="19"/>
  <c r="D35" i="19"/>
  <c r="C33" i="19"/>
  <c r="C34" i="19"/>
  <c r="C35" i="19"/>
  <c r="H3" i="8"/>
  <c r="H4" i="8"/>
  <c r="H6" i="8"/>
  <c r="H7" i="8"/>
  <c r="H8" i="8"/>
  <c r="H10" i="8"/>
  <c r="G3" i="8"/>
  <c r="G4" i="8"/>
  <c r="G6" i="8"/>
  <c r="G7" i="8"/>
  <c r="G10" i="8"/>
  <c r="J5" i="6" l="1"/>
  <c r="J13" i="6"/>
  <c r="F32" i="19"/>
  <c r="E32" i="19"/>
  <c r="D32" i="19"/>
  <c r="C32" i="19"/>
  <c r="H11" i="8"/>
  <c r="H12" i="8"/>
  <c r="H13" i="8"/>
  <c r="G11" i="8"/>
  <c r="G12" i="8"/>
  <c r="G13" i="8"/>
  <c r="G32" i="19" l="1" a="1"/>
  <c r="G32" i="19" s="1"/>
  <c r="J8" i="6" l="1"/>
  <c r="J9" i="6"/>
  <c r="J12" i="6"/>
  <c r="J15" i="6"/>
  <c r="C25" i="19" l="1"/>
  <c r="D25" i="19"/>
  <c r="E25" i="19"/>
  <c r="F25" i="19"/>
  <c r="C26" i="19"/>
  <c r="D26" i="19"/>
  <c r="E26" i="19"/>
  <c r="F26" i="19"/>
  <c r="C27" i="19"/>
  <c r="D27" i="19"/>
  <c r="E27" i="19"/>
  <c r="F27" i="19"/>
  <c r="C28" i="19"/>
  <c r="D28" i="19"/>
  <c r="E28" i="19"/>
  <c r="F28" i="19"/>
  <c r="C29" i="19"/>
  <c r="D29" i="19"/>
  <c r="E29" i="19"/>
  <c r="F29" i="19"/>
  <c r="C30" i="19"/>
  <c r="D30" i="19"/>
  <c r="E30" i="19"/>
  <c r="F30" i="19"/>
  <c r="C31" i="19"/>
  <c r="D31" i="19"/>
  <c r="E31" i="19"/>
  <c r="F31" i="19"/>
  <c r="G25" i="19" l="1" a="1"/>
  <c r="G25" i="19" s="1"/>
  <c r="G27" i="19" a="1"/>
  <c r="G27" i="19" s="1"/>
  <c r="G26" i="19" a="1"/>
  <c r="G26" i="19" s="1"/>
  <c r="G29" i="19" a="1"/>
  <c r="G29" i="19" s="1"/>
  <c r="G31" i="19" a="1"/>
  <c r="G31" i="19" s="1"/>
  <c r="G30" i="19" a="1"/>
  <c r="G30" i="19" s="1"/>
  <c r="G28" i="19" a="1"/>
  <c r="G28" i="19" s="1"/>
  <c r="G33" i="19" a="1"/>
  <c r="G33" i="19"/>
  <c r="G34" i="19" a="1"/>
  <c r="G34" i="19"/>
  <c r="G35" i="19" a="1"/>
  <c r="G35" i="19"/>
</calcChain>
</file>

<file path=xl/sharedStrings.xml><?xml version="1.0" encoding="utf-8"?>
<sst xmlns="http://schemas.openxmlformats.org/spreadsheetml/2006/main" count="463" uniqueCount="225">
  <si>
    <t>Nombre y sigla asociación</t>
  </si>
  <si>
    <t>Principales productos comercializados</t>
  </si>
  <si>
    <t>No. de familias asociadas</t>
  </si>
  <si>
    <t>Servicios que presta la OAF</t>
  </si>
  <si>
    <t>ASOCIACION DE PRODUCTORES DE LECHE DE NUNCHIA</t>
  </si>
  <si>
    <t>LECHE</t>
  </si>
  <si>
    <t>Asistencia tecnica, Comercialización Colectiva</t>
  </si>
  <si>
    <t>ASOCIACION DE PRODUCTORES AGROPECUARIOS DE NUNCHIA</t>
  </si>
  <si>
    <t>PLATANO</t>
  </si>
  <si>
    <t>BANANO</t>
  </si>
  <si>
    <t>ASOCIACION PLAZA CAMPESINA DE NUNCHIA</t>
  </si>
  <si>
    <t>Asistencia tecnica, Comercialización Colectiva, Capacitacion y Formacion.</t>
  </si>
  <si>
    <t>YUCA</t>
  </si>
  <si>
    <t>ASOCIACION DE PRODUCTORES DE CAFÉ NUNCHIA Y PAYA</t>
  </si>
  <si>
    <t>CAFÉ</t>
  </si>
  <si>
    <t>Comercialización Colectiva</t>
  </si>
  <si>
    <t>COMITE REGIONAL DE GANADEROS DE NUNCHÍA</t>
  </si>
  <si>
    <t>Res EN PIE</t>
  </si>
  <si>
    <t>Consecucion de proyectos</t>
  </si>
  <si>
    <t xml:space="preserve">arroz_secano </t>
  </si>
  <si>
    <t>platano</t>
  </si>
  <si>
    <t>yuca</t>
  </si>
  <si>
    <t>cacao</t>
  </si>
  <si>
    <t>cana_panelera</t>
  </si>
  <si>
    <t>Café</t>
  </si>
  <si>
    <t>Banano*</t>
  </si>
  <si>
    <t>ganaderia_dp</t>
  </si>
  <si>
    <t>porcicultura_cria</t>
  </si>
  <si>
    <t>avicultura_engorde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</si>
  <si>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</si>
  <si>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</si>
  <si>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</si>
  <si>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</si>
  <si>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</si>
  <si>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</si>
  <si>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</si>
  <si>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Asociación De Productores De Leche De Nunchía</t>
  </si>
  <si>
    <t>Leche</t>
  </si>
  <si>
    <t>Litro</t>
  </si>
  <si>
    <t>Intermediario 80%</t>
  </si>
  <si>
    <t>No</t>
  </si>
  <si>
    <t>Crédito</t>
  </si>
  <si>
    <t>Finca 80%</t>
  </si>
  <si>
    <t>Agroindustria 20%</t>
  </si>
  <si>
    <t>20% Nunchia</t>
  </si>
  <si>
    <t>Asociación De Productores Agropecuarios De Nunchía</t>
  </si>
  <si>
    <t>Plátano</t>
  </si>
  <si>
    <t>Kilogramo</t>
  </si>
  <si>
    <t>Contado</t>
  </si>
  <si>
    <t>Minorista 20%</t>
  </si>
  <si>
    <r>
      <t>Nunchía</t>
    </r>
    <r>
      <rPr>
        <sz val="9"/>
        <color rgb="FF000000"/>
        <rFont val="Arial"/>
        <family val="2"/>
      </rPr>
      <t xml:space="preserve"> 20% </t>
    </r>
  </si>
  <si>
    <t>Intermediario 40%</t>
  </si>
  <si>
    <t>Finca 40%</t>
  </si>
  <si>
    <r>
      <t>Minorista 60</t>
    </r>
    <r>
      <rPr>
        <strike/>
        <sz val="9"/>
        <color rgb="FF000000"/>
        <rFont val="Arial"/>
        <family val="2"/>
      </rPr>
      <t>%</t>
    </r>
  </si>
  <si>
    <t xml:space="preserve">Nunchía 60% </t>
  </si>
  <si>
    <t>Asociación Plaza Campesina De Nunchía</t>
  </si>
  <si>
    <t>Consumidor Final 60%</t>
  </si>
  <si>
    <t>Nunchía 100%</t>
  </si>
  <si>
    <t>Minorista 40%</t>
  </si>
  <si>
    <t>Yuca</t>
  </si>
  <si>
    <t>Intermediario 70%</t>
  </si>
  <si>
    <t>Finca 70%</t>
  </si>
  <si>
    <t>Consumidor Final 10%</t>
  </si>
  <si>
    <t>Nunchía 30%</t>
  </si>
  <si>
    <t>Mercados Campesinos 20%</t>
  </si>
  <si>
    <t>Asociación De Productores De Café Nunchía Y Paya</t>
  </si>
  <si>
    <t>Intermediario 60%</t>
  </si>
  <si>
    <t>Agroindustria 30%</t>
  </si>
  <si>
    <t>Minorista 10%</t>
  </si>
  <si>
    <t>Comité Regional De Ganaderos De Nunchía</t>
  </si>
  <si>
    <t>Res En Pie</t>
  </si>
  <si>
    <t xml:space="preserve">Kilogramo En Pie </t>
  </si>
  <si>
    <t>Minorista 30%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</si>
  <si>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</si>
  <si>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</si>
  <si>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</si>
  <si>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</si>
  <si>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</si>
  <si>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</si>
  <si>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Cristo Yesid Velandia</t>
  </si>
  <si>
    <t xml:space="preserve">Intermediario </t>
  </si>
  <si>
    <t>Cacao seco</t>
  </si>
  <si>
    <t>Nunchia</t>
  </si>
  <si>
    <t xml:space="preserve"> Nuchia 100% </t>
  </si>
  <si>
    <t>Fruver el ahorro</t>
  </si>
  <si>
    <t>Supermercado</t>
  </si>
  <si>
    <t xml:space="preserve">Platano </t>
  </si>
  <si>
    <t>Centro Poblado cercano 100%</t>
  </si>
  <si>
    <t>Banano</t>
  </si>
  <si>
    <t>Martha Lopez</t>
  </si>
  <si>
    <t>Procesador/Agroin</t>
  </si>
  <si>
    <t>Litro de Leche</t>
  </si>
  <si>
    <t>Carnes la tierra del duende</t>
  </si>
  <si>
    <t>Minoristas</t>
  </si>
  <si>
    <t>Res kg en pie</t>
  </si>
  <si>
    <t>Restaurante los helechos</t>
  </si>
  <si>
    <t>Pollo kg en pie</t>
  </si>
  <si>
    <t>Finca la fortaleza</t>
  </si>
  <si>
    <t>Cerdo kg en pie</t>
  </si>
  <si>
    <t>Sandra Cachay</t>
  </si>
  <si>
    <t>Miel de caña</t>
  </si>
  <si>
    <t>Distribuidora de caffe 8A</t>
  </si>
  <si>
    <t>Café pergamino</t>
  </si>
  <si>
    <t>Unión de arroceros S.A.S</t>
  </si>
  <si>
    <t xml:space="preserve">Arroz </t>
  </si>
  <si>
    <t xml:space="preserve"> Nuchia 60% 
Arauca 40%</t>
  </si>
  <si>
    <t xml:space="preserve">Tabla 6. Descripción de los agentes comerciales participantes de los encuentros territoriales del municipio 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</si>
  <si>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</si>
  <si>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</si>
  <si>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</si>
  <si>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</si>
  <si>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</si>
  <si>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</si>
  <si>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bultos de 50 kg</t>
  </si>
  <si>
    <t xml:space="preserve">Semanal </t>
  </si>
  <si>
    <t xml:space="preserve">Finca </t>
  </si>
  <si>
    <t>Carga 125 kg</t>
  </si>
  <si>
    <t>Bolsas de 12,5 kg</t>
  </si>
  <si>
    <t>Carga 130 kg</t>
  </si>
  <si>
    <t>Cerdo para levante 20 kg</t>
  </si>
  <si>
    <t xml:space="preserve">Semestral </t>
  </si>
  <si>
    <t>Galon 20 kg</t>
  </si>
  <si>
    <t>Diario</t>
  </si>
  <si>
    <t>Credito</t>
  </si>
  <si>
    <t>Arroz Paddy Granel Kg</t>
  </si>
  <si>
    <t xml:space="preserve">Planta </t>
  </si>
  <si>
    <t>Tabla 7. Principales destinos y valor flete por producto – UFH de referencia.</t>
  </si>
  <si>
    <t>UFH</t>
  </si>
  <si>
    <t>Línea productiva</t>
  </si>
  <si>
    <t>Presentación Del Producto</t>
  </si>
  <si>
    <t xml:space="preserve">Principales Compradores </t>
  </si>
  <si>
    <t>Precio Promedio Flete ($/Kg)</t>
  </si>
  <si>
    <t>Precio Actual ($/Kg)</t>
  </si>
  <si>
    <t>%Precio actual
 ($/kg)</t>
  </si>
  <si>
    <t xml:space="preserve">Tipo Cliente </t>
  </si>
  <si>
    <t>%</t>
  </si>
  <si>
    <t>08UdL-44</t>
  </si>
  <si>
    <t>Avicultura_engorde</t>
  </si>
  <si>
    <t>Pollo entero kg</t>
  </si>
  <si>
    <t xml:space="preserve">Consumidor Final  
Minorista  </t>
  </si>
  <si>
    <t>40%
60%</t>
  </si>
  <si>
    <t>Finca 40%
Cabecera Municipal 60%</t>
  </si>
  <si>
    <t>Bolsa de arroba 12,5 kg</t>
  </si>
  <si>
    <t xml:space="preserve">Intermediario
Consumidor final 
Mercados Campesinos </t>
  </si>
  <si>
    <t>60%
30%
10%</t>
  </si>
  <si>
    <t>Finca 60%
Cabecera Municipal 40%</t>
  </si>
  <si>
    <t>Cacao</t>
  </si>
  <si>
    <t>Bulto de 50 kg</t>
  </si>
  <si>
    <t xml:space="preserve">Intermediario  
Agroindustria </t>
  </si>
  <si>
    <t>80%
20%</t>
  </si>
  <si>
    <t>Finca 80%
Cabecera Municipal 20%</t>
  </si>
  <si>
    <t>Ganaderìa dp (Res kg en pie)</t>
  </si>
  <si>
    <t>Res en pie 400 kg</t>
  </si>
  <si>
    <t>Minorista</t>
  </si>
  <si>
    <t>Cabecera Municipal 100%</t>
  </si>
  <si>
    <t>Ganaderìa dp (Leche)</t>
  </si>
  <si>
    <t>Botella de 750 ml</t>
  </si>
  <si>
    <t xml:space="preserve">Intermediario
Minorista </t>
  </si>
  <si>
    <t>70%
30%</t>
  </si>
  <si>
    <t>Finca 70%
Cabecera Municipal 30%</t>
  </si>
  <si>
    <t>08UdLs1-44</t>
  </si>
  <si>
    <t>Caña_panelera</t>
  </si>
  <si>
    <t>Miel de caña por Kg</t>
  </si>
  <si>
    <t xml:space="preserve">Consumidor Final 
Mercados Campesinos </t>
  </si>
  <si>
    <t>90%
10%</t>
  </si>
  <si>
    <t>Finca 90%
Cabecera Municipal 10%</t>
  </si>
  <si>
    <t>09VeL-38</t>
  </si>
  <si>
    <t>Banano criollo x kg</t>
  </si>
  <si>
    <t xml:space="preserve">Consumidor Final 
Minorista </t>
  </si>
  <si>
    <t>30%
70%</t>
  </si>
  <si>
    <t>Cabecera Municipal 30%
Yopal 70%</t>
  </si>
  <si>
    <t>Cafe</t>
  </si>
  <si>
    <t>Café pergamino seco Kilogramo</t>
  </si>
  <si>
    <t>Intermediario
Agroindustria</t>
  </si>
  <si>
    <t>11Vai-23</t>
  </si>
  <si>
    <t>Arroz_secano</t>
  </si>
  <si>
    <t>Arroz paddy a granel</t>
  </si>
  <si>
    <t xml:space="preserve">Agroindustria </t>
  </si>
  <si>
    <t>Yopal 100%</t>
  </si>
  <si>
    <t>11VfL2s1-23</t>
  </si>
  <si>
    <t>Platano</t>
  </si>
  <si>
    <t xml:space="preserve">Consumidor Final
Minorista 
Mercados Campesinos </t>
  </si>
  <si>
    <t>Porcicultura_cria</t>
  </si>
  <si>
    <t>Lechones en pie 20 kg</t>
  </si>
  <si>
    <t>Intermediario</t>
  </si>
  <si>
    <t>Finca 100%</t>
  </si>
  <si>
    <t>Polígono</t>
  </si>
  <si>
    <t>Corregimiento o vereda</t>
  </si>
  <si>
    <t>LA CAPILLA</t>
  </si>
  <si>
    <t>BUENAVISTA</t>
  </si>
  <si>
    <t>08VaL-44</t>
  </si>
  <si>
    <t>PRETEXTO</t>
  </si>
  <si>
    <t>TACARE</t>
  </si>
  <si>
    <t>banano</t>
  </si>
  <si>
    <t>PALMITA</t>
  </si>
  <si>
    <t>cafe</t>
  </si>
  <si>
    <t>arroz_secano</t>
  </si>
  <si>
    <t>ROMERO</t>
  </si>
  <si>
    <t>MORALITO</t>
  </si>
  <si>
    <t>BETANIA</t>
  </si>
  <si>
    <t>Tabla 8. Precios pagados al productor reportados en las UFH de referencia.</t>
  </si>
  <si>
    <t>Símbolo UFH de referencia</t>
  </si>
  <si>
    <t>Línea Productiva</t>
  </si>
  <si>
    <t>Presentación del producto</t>
  </si>
  <si>
    <t>Precio mínimo ($/kg)</t>
  </si>
  <si>
    <t>Precio máximo ($/kg)</t>
  </si>
  <si>
    <t>Precio actual ($/kg)</t>
  </si>
  <si>
    <t>Variación</t>
  </si>
  <si>
    <t>Ganaderìa DP (Res kg en pie)</t>
  </si>
  <si>
    <t>Ganaderìa DP (Leche)</t>
  </si>
  <si>
    <t xml:space="preserve">Línea productiva </t>
  </si>
  <si>
    <t>Promedio</t>
  </si>
  <si>
    <t>Verificar</t>
  </si>
  <si>
    <t>Porcicultura (Cerdo kg en pie)</t>
  </si>
  <si>
    <t>Ganaderìa DP (Res kg en pie)**</t>
  </si>
  <si>
    <t>Ganaderìa DP (leche)</t>
  </si>
  <si>
    <t>Ganaderìa dp (Res kg en pie)**</t>
  </si>
  <si>
    <t>Ganaderìa dp (leche)</t>
  </si>
  <si>
    <t>Precios a escala nacional</t>
  </si>
  <si>
    <t>Precios a escala municipal</t>
  </si>
  <si>
    <t>Precios a escala departamental</t>
  </si>
  <si>
    <t>Precios escala nacional (PORKOLOMBIA*, FEDEGAN**, FENAV***I)</t>
  </si>
  <si>
    <t>Precios escala municipal</t>
  </si>
  <si>
    <t>Precio a escala departamental</t>
  </si>
  <si>
    <t>Precios gremios (FENAVI*, PORKOLOMBIA**) FEDEGAN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</si>
</sst>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</numFmts>
  <fonts count="2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1"/>
      <color theme="1"/>
      <name val="Calibri"/>
      <family val="2"/>
    </font>
    <font>
      <sz val="10"/>
      <color theme="1"/>
      <name val="Arial"/>
    </font>
    <font>
      <strike/>
      <sz val="9"/>
      <color rgb="FF000000"/>
      <name val="Arial"/>
      <family val="2"/>
    </font>
    <font>
      <sz val="11"/>
      <color theme="1"/>
      <name val="Calibri"/>
    </font>
    <font>
      <sz val="11"/>
      <color theme="1"/>
      <name val="Arial"/>
    </font>
    <font>
      <sz val="11"/>
      <color theme="1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D0D0D0"/>
        <bgColor rgb="FF000000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32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8" fillId="11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168" fontId="3" fillId="3" borderId="6" xfId="7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71" fontId="4" fillId="11" borderId="9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171" fontId="4" fillId="7" borderId="9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14" borderId="1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68" fontId="7" fillId="0" borderId="0" xfId="7" applyNumberFormat="1" applyFont="1" applyBorder="1" applyAlignment="1">
      <alignment horizontal="center" vertical="center"/>
    </xf>
    <xf numFmtId="168" fontId="3" fillId="0" borderId="0" xfId="7" applyNumberFormat="1" applyFont="1" applyBorder="1" applyAlignment="1">
      <alignment horizontal="center" vertical="center"/>
    </xf>
    <xf numFmtId="166" fontId="4" fillId="0" borderId="0" xfId="1" applyNumberFormat="1" applyFont="1" applyBorder="1" applyAlignment="1">
      <alignment horizontal="center" vertical="center"/>
    </xf>
    <xf numFmtId="0" fontId="4" fillId="13" borderId="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2" fillId="1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171" fontId="4" fillId="0" borderId="9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166" fontId="0" fillId="0" borderId="1" xfId="1" applyNumberFormat="1" applyFont="1" applyBorder="1" applyAlignment="1">
      <alignment horizontal="center" vertical="center"/>
    </xf>
    <xf numFmtId="169" fontId="9" fillId="3" borderId="0" xfId="0" applyNumberFormat="1" applyFont="1" applyFill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wrapText="1"/>
    </xf>
    <xf numFmtId="0" fontId="19" fillId="0" borderId="10" xfId="0" applyFont="1" applyBorder="1" applyAlignment="1">
      <alignment horizontal="center" wrapText="1"/>
    </xf>
    <xf numFmtId="0" fontId="13" fillId="12" borderId="1" xfId="0" applyFont="1" applyFill="1" applyBorder="1" applyAlignment="1">
      <alignment horizontal="center" vertical="center" wrapText="1"/>
    </xf>
    <xf numFmtId="0" fontId="11" fillId="15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11" fillId="16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2" fillId="12" borderId="16" xfId="0" applyFont="1" applyFill="1" applyBorder="1" applyAlignment="1">
      <alignment horizontal="center" vertical="center" wrapText="1"/>
    </xf>
    <xf numFmtId="0" fontId="2" fillId="12" borderId="1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9" fontId="3" fillId="0" borderId="17" xfId="0" applyNumberFormat="1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/>
    </xf>
    <xf numFmtId="0" fontId="0" fillId="18" borderId="10" xfId="0" applyFill="1" applyBorder="1"/>
    <xf numFmtId="2" fontId="15" fillId="18" borderId="10" xfId="0" applyNumberFormat="1" applyFont="1" applyFill="1" applyBorder="1"/>
    <xf numFmtId="2" fontId="15" fillId="18" borderId="12" xfId="0" applyNumberFormat="1" applyFont="1" applyFill="1" applyBorder="1"/>
    <xf numFmtId="0" fontId="2" fillId="19" borderId="5" xfId="0" applyFont="1" applyFill="1" applyBorder="1" applyAlignment="1">
      <alignment horizontal="center" wrapText="1"/>
    </xf>
    <xf numFmtId="0" fontId="2" fillId="19" borderId="15" xfId="0" applyFont="1" applyFill="1" applyBorder="1" applyAlignment="1">
      <alignment horizontal="center" wrapText="1"/>
    </xf>
    <xf numFmtId="2" fontId="15" fillId="18" borderId="13" xfId="0" applyNumberFormat="1" applyFont="1" applyFill="1" applyBorder="1"/>
    <xf numFmtId="0" fontId="4" fillId="0" borderId="10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0" xfId="0" applyFont="1" applyBorder="1"/>
    <xf numFmtId="0" fontId="3" fillId="0" borderId="1" xfId="0" applyFont="1" applyBorder="1" applyAlignment="1">
      <alignment horizontal="left" vertical="center"/>
    </xf>
    <xf numFmtId="0" fontId="4" fillId="0" borderId="12" xfId="0" applyFont="1" applyBorder="1"/>
    <xf numFmtId="0" fontId="4" fillId="0" borderId="1" xfId="0" applyFont="1" applyBorder="1"/>
    <xf numFmtId="0" fontId="4" fillId="7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4" borderId="22" xfId="0" applyFont="1" applyFill="1" applyBorder="1" applyAlignment="1">
      <alignment horizontal="center" vertical="center" wrapText="1"/>
    </xf>
    <xf numFmtId="0" fontId="3" fillId="4" borderId="29" xfId="0" applyFont="1" applyFill="1" applyBorder="1" applyAlignment="1">
      <alignment horizontal="center" vertical="center" wrapText="1"/>
    </xf>
    <xf numFmtId="0" fontId="2" fillId="12" borderId="6" xfId="0" applyFont="1" applyFill="1" applyBorder="1" applyAlignment="1">
      <alignment horizontal="center" vertical="center" wrapText="1"/>
    </xf>
    <xf numFmtId="0" fontId="2" fillId="12" borderId="8" xfId="0" applyFont="1" applyFill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17" borderId="1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2" fontId="3" fillId="7" borderId="1" xfId="0" applyNumberFormat="1" applyFont="1" applyFill="1" applyBorder="1" applyAlignment="1">
      <alignment horizontal="center" vertical="center"/>
    </xf>
    <xf numFmtId="2" fontId="3" fillId="11" borderId="1" xfId="0" applyNumberFormat="1" applyFont="1" applyFill="1" applyBorder="1" applyAlignment="1">
      <alignment horizontal="center" vertical="center"/>
    </xf>
    <xf numFmtId="10" fontId="3" fillId="0" borderId="1" xfId="5" applyNumberFormat="1" applyFont="1" applyFill="1" applyBorder="1" applyAlignment="1">
      <alignment horizontal="center" vertical="center" wrapText="1"/>
    </xf>
    <xf numFmtId="10" fontId="3" fillId="11" borderId="1" xfId="5" applyNumberFormat="1" applyFont="1" applyFill="1" applyBorder="1" applyAlignment="1">
      <alignment horizontal="center" vertical="center" wrapText="1"/>
    </xf>
    <xf numFmtId="10" fontId="3" fillId="20" borderId="1" xfId="5" applyNumberFormat="1" applyFont="1" applyFill="1" applyBorder="1" applyAlignment="1">
      <alignment horizontal="center" vertical="center" wrapText="1"/>
    </xf>
    <xf numFmtId="0" fontId="2" fillId="21" borderId="3" xfId="0" applyFont="1" applyFill="1" applyBorder="1" applyAlignment="1">
      <alignment horizontal="center" wrapText="1"/>
    </xf>
    <xf numFmtId="0" fontId="2" fillId="21" borderId="33" xfId="0" applyFont="1" applyFill="1" applyBorder="1" applyAlignment="1">
      <alignment horizontal="center" wrapText="1"/>
    </xf>
    <xf numFmtId="0" fontId="2" fillId="21" borderId="34" xfId="0" applyFont="1" applyFill="1" applyBorder="1" applyAlignment="1">
      <alignment horizontal="center" wrapText="1"/>
    </xf>
    <xf numFmtId="0" fontId="2" fillId="21" borderId="32" xfId="0" applyFont="1" applyFill="1" applyBorder="1" applyAlignment="1">
      <alignment horizontal="center" wrapText="1"/>
    </xf>
    <xf numFmtId="0" fontId="2" fillId="21" borderId="5" xfId="0" applyFont="1" applyFill="1" applyBorder="1" applyAlignment="1">
      <alignment horizontal="center" wrapText="1"/>
    </xf>
  </cellXfs>
  <cellStyles count="8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SIPSA'!$A$24:$A$34</c:f>
              <c:strCache>
                <c:ptCount val="11"/>
                <c:pt idx="0">
                  <c:v>Banano</c:v>
                </c:pt>
                <c:pt idx="1">
                  <c:v>Yuca</c:v>
                </c:pt>
                <c:pt idx="2">
                  <c:v>Platano</c:v>
                </c:pt>
                <c:pt idx="3">
                  <c:v>Arroz_secano</c:v>
                </c:pt>
                <c:pt idx="4">
                  <c:v>Caña_panelera</c:v>
                </c:pt>
                <c:pt idx="5">
                  <c:v>Cacao</c:v>
                </c:pt>
                <c:pt idx="6">
                  <c:v>Café</c:v>
                </c:pt>
                <c:pt idx="7">
                  <c:v>Avicultura_engorde</c:v>
                </c:pt>
                <c:pt idx="8">
                  <c:v>Porcicultura (Cerdo kg en pie)</c:v>
                </c:pt>
                <c:pt idx="9">
                  <c:v>Ganaderìa dp (Res kg en pie)**</c:v>
                </c:pt>
                <c:pt idx="10">
                  <c:v>Ganaderìa dp (leche)</c:v>
                </c:pt>
              </c:strCache>
            </c:strRef>
          </c:cat>
          <c:val>
            <c:numRef>
              <c:f>'4.3.3. PRECIOS PROMEDIO SIPSA'!$B$24:$B$34</c:f>
              <c:numCache>
                <c:formatCode>_-"$"\ * #,##0_-;\-"$"\ * #,##0_-;_-"$"\ * "-"??_-;_-@_-</c:formatCode>
                <c:ptCount val="11"/>
                <c:pt idx="0">
                  <c:v>1506.3883473585765</c:v>
                </c:pt>
                <c:pt idx="1">
                  <c:v>1949.9246790582197</c:v>
                </c:pt>
                <c:pt idx="2">
                  <c:v>2510.2356123632126</c:v>
                </c:pt>
                <c:pt idx="3">
                  <c:v>3060.3652000255993</c:v>
                </c:pt>
                <c:pt idx="4">
                  <c:v>3123.6134847103322</c:v>
                </c:pt>
                <c:pt idx="5">
                  <c:v>8311.84</c:v>
                </c:pt>
                <c:pt idx="6">
                  <c:v>11410</c:v>
                </c:pt>
                <c:pt idx="7">
                  <c:v>8463.8833333333332</c:v>
                </c:pt>
                <c:pt idx="8">
                  <c:v>7303</c:v>
                </c:pt>
                <c:pt idx="9">
                  <c:v>6276.6</c:v>
                </c:pt>
                <c:pt idx="10">
                  <c:v>1073.2763766303819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17439968"/>
        <c:axId val="-517433440"/>
      </c:barChart>
      <c:catAx>
        <c:axId val="-51743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17433440"/>
        <c:crosses val="autoZero"/>
        <c:auto val="1"/>
        <c:lblAlgn val="ctr"/>
        <c:lblOffset val="100"/>
        <c:noMultiLvlLbl val="0"/>
      </c:catAx>
      <c:valAx>
        <c:axId val="-51743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1743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200" b="1"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Nunchía.</a:t>
            </a:r>
          </a:p>
          <a:p>
            <a:pPr>
              <a:defRPr sz="12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 sz="1200" b="1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083923572028328"/>
          <c:y val="3.00936197662032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8375"/>
          <c:w val="0.87291622922134737"/>
          <c:h val="0.5568205016039661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 (2'!$B$25</c:f>
              <c:strCache>
                <c:ptCount val="1"/>
                <c:pt idx="0">
                  <c:v>Caña_panelera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37.505912207283586</c:v>
                </c:pt>
                <c:pt idx="1">
                  <c:v>22.368481466478428</c:v>
                </c:pt>
                <c:pt idx="2">
                  <c:v>-1.7550872692549149</c:v>
                </c:pt>
                <c:pt idx="3">
                  <c:v>3.8982625014095618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F-4E00-B420-A7252F6799BB}"/>
            </c:ext>
          </c:extLst>
        </c:ser>
        <c:ser>
          <c:idx val="1"/>
          <c:order val="1"/>
          <c:tx>
            <c:strRef>
              <c:f>'4.3.4. VARIACION $ PLAZAS M (2'!$B$26</c:f>
              <c:strCache>
                <c:ptCount val="1"/>
                <c:pt idx="0">
                  <c:v>Platano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(2'!$C$26:$F$26</c:f>
              <c:numCache>
                <c:formatCode>_-* #,##0_-;\-* #,##0_-;_-* "-"??_-;_-@_-</c:formatCode>
                <c:ptCount val="4"/>
                <c:pt idx="0">
                  <c:v>-13.245260700473835</c:v>
                </c:pt>
                <c:pt idx="1">
                  <c:v>5.0790697069313211</c:v>
                </c:pt>
                <c:pt idx="2">
                  <c:v>87.88226852198423</c:v>
                </c:pt>
                <c:pt idx="3">
                  <c:v>6.0329311275110911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F-4E00-B420-A7252F6799BB}"/>
            </c:ext>
          </c:extLst>
        </c:ser>
        <c:ser>
          <c:idx val="2"/>
          <c:order val="2"/>
          <c:tx>
            <c:strRef>
              <c:f>'4.3.4. VARIACION $ PLAZAS M (2'!$B$27</c:f>
              <c:strCache>
                <c:ptCount val="1"/>
                <c:pt idx="0">
                  <c:v>Banano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(2'!$C$27:$F$27</c:f>
              <c:numCache>
                <c:formatCode>_-* #,##0_-;\-* #,##0_-;_-* "-"??_-;_-@_-</c:formatCode>
                <c:ptCount val="4"/>
                <c:pt idx="0">
                  <c:v>27.018481087627947</c:v>
                </c:pt>
                <c:pt idx="1">
                  <c:v>6.056470839398358</c:v>
                </c:pt>
                <c:pt idx="2">
                  <c:v>11.809856686969638</c:v>
                </c:pt>
                <c:pt idx="3">
                  <c:v>6.8974998094100783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F-4E00-B420-A7252F6799BB}"/>
            </c:ext>
          </c:extLst>
        </c:ser>
        <c:ser>
          <c:idx val="3"/>
          <c:order val="3"/>
          <c:tx>
            <c:strRef>
              <c:f>'4.3.4. VARIACION $ PLAZAS M (2'!$B$28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(2'!$C$28:$F$28</c:f>
              <c:numCache>
                <c:formatCode>_-* #,##0_-;\-* #,##0_-;_-* "-"??_-;_-@_-</c:formatCode>
                <c:ptCount val="4"/>
                <c:pt idx="0">
                  <c:v>-37.896953775408463</c:v>
                </c:pt>
                <c:pt idx="1">
                  <c:v>-9.1265492001782746</c:v>
                </c:pt>
                <c:pt idx="2">
                  <c:v>191.98052876122682</c:v>
                </c:pt>
                <c:pt idx="3">
                  <c:v>-32.462250011624448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F-4E00-B420-A7252F6799BB}"/>
            </c:ext>
          </c:extLst>
        </c:ser>
        <c:ser>
          <c:idx val="4"/>
          <c:order val="4"/>
          <c:tx>
            <c:strRef>
              <c:f>'4.3.4. VARIACION $ PLAZAS M (2'!$B$29</c:f>
              <c:strCache>
                <c:ptCount val="1"/>
                <c:pt idx="0">
                  <c:v>Arroz_secano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(2'!$C$29:$F$29</c:f>
              <c:numCache>
                <c:formatCode>_-* #,##0_-;\-* #,##0_-;_-* "-"??_-;_-@_-</c:formatCode>
                <c:ptCount val="4"/>
                <c:pt idx="0">
                  <c:v>25.58255403534848</c:v>
                </c:pt>
                <c:pt idx="1">
                  <c:v>-21.914106144536831</c:v>
                </c:pt>
                <c:pt idx="2">
                  <c:v>37.127764789286744</c:v>
                </c:pt>
                <c:pt idx="3">
                  <c:v>15.569737485990657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F-4E00-B420-A7252F6799BB}"/>
            </c:ext>
          </c:extLst>
        </c:ser>
        <c:ser>
          <c:idx val="5"/>
          <c:order val="5"/>
          <c:tx>
            <c:strRef>
              <c:f>'4.3.4. VARIACION $ PLAZAS M (2'!$B$30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(2'!$C$30:$F$30</c:f>
              <c:numCache>
                <c:formatCode>_-* #,##0_-;\-* #,##0_-;_-* "-"??_-;_-@_-</c:formatCode>
                <c:ptCount val="4"/>
                <c:pt idx="0">
                  <c:v>3.656350818496847</c:v>
                </c:pt>
                <c:pt idx="1">
                  <c:v>0.80691642651295581</c:v>
                </c:pt>
                <c:pt idx="2">
                  <c:v>23.327615780445981</c:v>
                </c:pt>
                <c:pt idx="3">
                  <c:v>42.559109874826135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9F-4E00-B420-A7252F6799BB}"/>
            </c:ext>
          </c:extLst>
        </c:ser>
        <c:ser>
          <c:idx val="6"/>
          <c:order val="6"/>
          <c:tx>
            <c:strRef>
              <c:f>'4.3.4. VARIACION $ PLAZAS M (2'!$B$31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(2'!$C$31:$F$31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C5-4D01-B164-EB9BB7A78C4A}"/>
            </c:ext>
          </c:extLst>
        </c:ser>
        <c:ser>
          <c:idx val="7"/>
          <c:order val="7"/>
          <c:tx>
            <c:strRef>
              <c:f>'4.3.4. VARIACION $ PLAZAS M (2'!$B$32</c:f>
              <c:strCache>
                <c:ptCount val="1"/>
                <c:pt idx="0">
                  <c:v>Avicultura_engorde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(2'!$C$32:$F$32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B7-42E6-B85E-A9E5B90CA74F}"/>
            </c:ext>
          </c:extLst>
        </c:ser>
        <c:ser>
          <c:idx val="8"/>
          <c:order val="8"/>
          <c:tx>
            <c:strRef>
              <c:f>'4.3.4. VARIACION $ PLAZAS M (2'!$B$33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(2'!$C$33:$F$33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42-49D8-BBE6-50D687365B79}"/>
            </c:ext>
          </c:extLst>
        </c:ser>
        <c:ser>
          <c:idx val="9"/>
          <c:order val="9"/>
          <c:tx>
            <c:strRef>
              <c:f>'4.3.4. VARIACION $ PLAZAS M (2'!$B$34</c:f>
              <c:strCache>
                <c:ptCount val="1"/>
                <c:pt idx="0">
                  <c:v>Ganaderìa dp (Res kg en pie)**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(2'!$C$34:$F$34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42-49D8-BBE6-50D687365B79}"/>
            </c:ext>
          </c:extLst>
        </c:ser>
        <c:ser>
          <c:idx val="10"/>
          <c:order val="10"/>
          <c:tx>
            <c:strRef>
              <c:f>'4.3.4. VARIACION $ PLAZAS M (2'!$B$35</c:f>
              <c:strCache>
                <c:ptCount val="1"/>
                <c:pt idx="0">
                  <c:v>Ganaderìa dp (leche)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(2'!$C$35:$F$35</c:f>
              <c:numCache>
                <c:formatCode>_-* #,##0_-;\-* #,##0_-;_-* "-"??_-;_-@_-</c:formatCode>
                <c:ptCount val="4"/>
                <c:pt idx="0">
                  <c:v>2.9480695796885215</c:v>
                </c:pt>
                <c:pt idx="1">
                  <c:v>7.5320015965605336</c:v>
                </c:pt>
                <c:pt idx="2">
                  <c:v>29.879573247752859</c:v>
                </c:pt>
                <c:pt idx="3">
                  <c:v>29.032833628588094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42-49D8-BBE6-50D687365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17438880"/>
        <c:axId val="-517444864"/>
      </c:lineChart>
      <c:catAx>
        <c:axId val="-51743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17444864"/>
        <c:crosses val="autoZero"/>
        <c:auto val="1"/>
        <c:lblAlgn val="ctr"/>
        <c:lblOffset val="100"/>
        <c:noMultiLvlLbl val="0"/>
      </c:catAx>
      <c:valAx>
        <c:axId val="-51744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1743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7400369107774632E-2"/>
          <c:y val="0.77029287029180604"/>
          <c:w val="0.96185013257255225"/>
          <c:h val="0.21363306400706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17</xdr:row>
      <xdr:rowOff>91440</xdr:rowOff>
    </xdr:from>
    <xdr:to>
      <xdr:col>10</xdr:col>
      <xdr:colOff>701040</xdr:colOff>
      <xdr:row>36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160098</xdr:colOff>
      <xdr:row>0</xdr:row>
      <xdr:rowOff>127769</xdr:rowOff>
    </xdr:from>
    <xdr:to>
      <xdr:col>17</xdr:col>
      <xdr:colOff>666750</xdr:colOff>
      <xdr:row>29</xdr:row>
      <xdr:rowOff>42334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902B74-A005-496B-901B-A81DFF8F1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21"/>
  <sheetViews>
    <sheetView topLeftCell="A4" zoomScale="60" zoomScaleNormal="60" workbookViewId="0">
      <selection activeCell="D11" sqref="D11:D21"/>
    </sheetView>
  </sheetViews>
  <sheetFormatPr defaultColWidth="11.42578125" defaultRowHeight="14.45"/>
  <cols>
    <col min="2" max="2" width="28.42578125" style="2" customWidth="1"/>
    <col min="3" max="3" width="18.42578125" style="2" customWidth="1"/>
    <col min="4" max="4" width="11" style="21"/>
    <col min="5" max="5" width="26.42578125" style="2" customWidth="1"/>
  </cols>
  <sheetData>
    <row r="2" spans="2:5" ht="34.5">
      <c r="B2" s="35" t="s">
        <v>0</v>
      </c>
      <c r="C2" s="35" t="s">
        <v>1</v>
      </c>
      <c r="D2" s="35" t="s">
        <v>2</v>
      </c>
      <c r="E2" s="35" t="s">
        <v>3</v>
      </c>
    </row>
    <row r="3" spans="2:5" ht="37.5">
      <c r="B3" s="43" t="s">
        <v>4</v>
      </c>
      <c r="C3" s="43" t="s">
        <v>5</v>
      </c>
      <c r="D3" s="43">
        <v>18</v>
      </c>
      <c r="E3" s="14" t="s">
        <v>6</v>
      </c>
    </row>
    <row r="4" spans="2:5" ht="51.95" customHeight="1">
      <c r="B4" s="82" t="s">
        <v>7</v>
      </c>
      <c r="C4" s="43" t="s">
        <v>8</v>
      </c>
      <c r="D4" s="43">
        <v>15</v>
      </c>
      <c r="E4" s="14" t="s">
        <v>6</v>
      </c>
    </row>
    <row r="5" spans="2:5" ht="51.95" customHeight="1">
      <c r="B5" s="83"/>
      <c r="C5" s="39" t="s">
        <v>9</v>
      </c>
      <c r="D5" s="43">
        <v>15</v>
      </c>
      <c r="E5" s="14" t="s">
        <v>6</v>
      </c>
    </row>
    <row r="6" spans="2:5" ht="34.5">
      <c r="B6" s="82" t="s">
        <v>10</v>
      </c>
      <c r="C6" s="43" t="s">
        <v>8</v>
      </c>
      <c r="D6" s="43">
        <v>30</v>
      </c>
      <c r="E6" s="14" t="s">
        <v>11</v>
      </c>
    </row>
    <row r="7" spans="2:5" ht="34.5">
      <c r="B7" s="83"/>
      <c r="C7" s="39" t="s">
        <v>12</v>
      </c>
      <c r="D7" s="43">
        <v>30</v>
      </c>
      <c r="E7" s="14" t="s">
        <v>11</v>
      </c>
    </row>
    <row r="8" spans="2:5" ht="37.5">
      <c r="B8" s="43" t="s">
        <v>13</v>
      </c>
      <c r="C8" s="43" t="s">
        <v>14</v>
      </c>
      <c r="D8" s="43">
        <v>68</v>
      </c>
      <c r="E8" s="14" t="s">
        <v>15</v>
      </c>
    </row>
    <row r="9" spans="2:5" ht="24.95">
      <c r="B9" s="43" t="s">
        <v>16</v>
      </c>
      <c r="C9" s="43" t="s">
        <v>17</v>
      </c>
      <c r="D9" s="44">
        <v>15</v>
      </c>
      <c r="E9" s="36" t="s">
        <v>18</v>
      </c>
    </row>
    <row r="10" spans="2:5">
      <c r="D10" s="2">
        <v>191</v>
      </c>
    </row>
    <row r="11" spans="2:5">
      <c r="D11" s="69" t="s">
        <v>19</v>
      </c>
    </row>
    <row r="12" spans="2:5">
      <c r="D12" s="69" t="s">
        <v>20</v>
      </c>
    </row>
    <row r="13" spans="2:5">
      <c r="D13" s="70" t="s">
        <v>21</v>
      </c>
    </row>
    <row r="14" spans="2:5">
      <c r="D14" s="68" t="s">
        <v>22</v>
      </c>
    </row>
    <row r="15" spans="2:5">
      <c r="D15" s="68" t="s">
        <v>23</v>
      </c>
    </row>
    <row r="16" spans="2:5">
      <c r="D16" s="73" t="s">
        <v>24</v>
      </c>
    </row>
    <row r="17" spans="4:4">
      <c r="D17" s="69" t="s">
        <v>25</v>
      </c>
    </row>
    <row r="18" spans="4:4" ht="24">
      <c r="D18" s="71" t="s">
        <v>26</v>
      </c>
    </row>
    <row r="19" spans="4:4" ht="24">
      <c r="D19" s="71" t="s">
        <v>26</v>
      </c>
    </row>
    <row r="20" spans="4:4" ht="24">
      <c r="D20" s="72" t="s">
        <v>27</v>
      </c>
    </row>
    <row r="21" spans="4:4" ht="24">
      <c r="D21" s="72" t="s">
        <v>28</v>
      </c>
    </row>
  </sheetData>
  <mergeCells count="2">
    <mergeCell ref="B4:B5"/>
    <mergeCell ref="B6:B7"/>
  </mergeCells>
  <dataValidations count="1">
    <dataValidation type="decimal" allowBlank="1" showErrorMessage="1" sqref="D3:D9" xr:uid="{6F07E285-B7E5-4C5D-AB33-462B0217A4CC}">
      <formula1>0</formula1>
      <formula2>100000000000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I21"/>
  <sheetViews>
    <sheetView topLeftCell="D3" zoomScale="70" zoomScaleNormal="70" workbookViewId="0">
      <selection activeCell="J16" sqref="J16"/>
    </sheetView>
  </sheetViews>
  <sheetFormatPr defaultColWidth="11" defaultRowHeight="14.45"/>
  <cols>
    <col min="1" max="2" width="11" style="21"/>
    <col min="3" max="3" width="24" style="2" customWidth="1"/>
    <col min="4" max="4" width="11" style="21"/>
    <col min="5" max="5" width="12.140625" style="2" customWidth="1"/>
    <col min="6" max="6" width="17.140625" style="21" customWidth="1"/>
    <col min="7" max="7" width="12.7109375" style="21" customWidth="1"/>
    <col min="8" max="8" width="11" style="21"/>
    <col min="9" max="9" width="18.28515625" style="2" customWidth="1"/>
    <col min="10" max="16384" width="11" style="21"/>
  </cols>
  <sheetData>
    <row r="1" spans="3:9" ht="15" thickBot="1"/>
    <row r="2" spans="3:9" ht="24" customHeight="1" thickBot="1">
      <c r="C2" s="55" t="s">
        <v>0</v>
      </c>
      <c r="D2" s="55" t="s">
        <v>29</v>
      </c>
      <c r="E2" s="55" t="s">
        <v>30</v>
      </c>
      <c r="F2" s="56" t="s">
        <v>31</v>
      </c>
      <c r="G2" s="55" t="s">
        <v>32</v>
      </c>
      <c r="H2" s="55" t="s">
        <v>33</v>
      </c>
      <c r="I2" s="56" t="s">
        <v>34</v>
      </c>
    </row>
    <row r="3" spans="3:9" ht="15" thickBot="1"/>
    <row r="4" spans="3:9" ht="30.95" customHeight="1" thickBot="1">
      <c r="C4" s="101" t="s">
        <v>0</v>
      </c>
      <c r="D4" s="101" t="s">
        <v>29</v>
      </c>
      <c r="E4" s="101" t="s">
        <v>30</v>
      </c>
      <c r="F4" s="56" t="s">
        <v>31</v>
      </c>
      <c r="G4" s="101" t="s">
        <v>32</v>
      </c>
      <c r="H4" s="101" t="s">
        <v>33</v>
      </c>
      <c r="I4" s="56" t="s">
        <v>34</v>
      </c>
    </row>
    <row r="5" spans="3:9" ht="15" thickBot="1">
      <c r="C5" s="102"/>
      <c r="D5" s="102"/>
      <c r="E5" s="102"/>
      <c r="F5" s="57" t="s">
        <v>35</v>
      </c>
      <c r="G5" s="102"/>
      <c r="H5" s="102"/>
      <c r="I5" s="57" t="s">
        <v>35</v>
      </c>
    </row>
    <row r="6" spans="3:9">
      <c r="C6" s="103" t="s">
        <v>36</v>
      </c>
      <c r="D6" s="103" t="s">
        <v>37</v>
      </c>
      <c r="E6" s="104" t="s">
        <v>38</v>
      </c>
      <c r="F6" s="58" t="s">
        <v>39</v>
      </c>
      <c r="G6" s="105" t="s">
        <v>40</v>
      </c>
      <c r="H6" s="106" t="s">
        <v>41</v>
      </c>
      <c r="I6" s="60" t="s">
        <v>42</v>
      </c>
    </row>
    <row r="7" spans="3:9" ht="15" thickBot="1">
      <c r="C7" s="88"/>
      <c r="D7" s="88"/>
      <c r="E7" s="90"/>
      <c r="F7" s="59" t="s">
        <v>43</v>
      </c>
      <c r="G7" s="92"/>
      <c r="H7" s="94"/>
      <c r="I7" s="61" t="s">
        <v>44</v>
      </c>
    </row>
    <row r="8" spans="3:9">
      <c r="C8" s="87" t="s">
        <v>45</v>
      </c>
      <c r="D8" s="87" t="s">
        <v>46</v>
      </c>
      <c r="E8" s="89" t="s">
        <v>47</v>
      </c>
      <c r="F8" s="58" t="s">
        <v>39</v>
      </c>
      <c r="G8" s="91" t="s">
        <v>40</v>
      </c>
      <c r="H8" s="93" t="s">
        <v>48</v>
      </c>
      <c r="I8" s="60" t="s">
        <v>42</v>
      </c>
    </row>
    <row r="9" spans="3:9" ht="15" thickBot="1">
      <c r="C9" s="95"/>
      <c r="D9" s="88"/>
      <c r="E9" s="90"/>
      <c r="F9" s="59" t="s">
        <v>49</v>
      </c>
      <c r="G9" s="92"/>
      <c r="H9" s="94"/>
      <c r="I9" s="62" t="s">
        <v>50</v>
      </c>
    </row>
    <row r="10" spans="3:9">
      <c r="C10" s="95"/>
      <c r="D10" s="87" t="s">
        <v>9</v>
      </c>
      <c r="E10" s="89" t="s">
        <v>47</v>
      </c>
      <c r="F10" s="58" t="s">
        <v>51</v>
      </c>
      <c r="G10" s="91" t="s">
        <v>40</v>
      </c>
      <c r="H10" s="93" t="s">
        <v>41</v>
      </c>
      <c r="I10" s="60" t="s">
        <v>52</v>
      </c>
    </row>
    <row r="11" spans="3:9" ht="15" thickBot="1">
      <c r="C11" s="88"/>
      <c r="D11" s="88"/>
      <c r="E11" s="90"/>
      <c r="F11" s="59" t="s">
        <v>53</v>
      </c>
      <c r="G11" s="92"/>
      <c r="H11" s="94"/>
      <c r="I11" s="63" t="s">
        <v>54</v>
      </c>
    </row>
    <row r="12" spans="3:9" ht="23.1">
      <c r="C12" s="87" t="s">
        <v>55</v>
      </c>
      <c r="D12" s="87" t="s">
        <v>46</v>
      </c>
      <c r="E12" s="89" t="s">
        <v>47</v>
      </c>
      <c r="F12" s="58" t="s">
        <v>56</v>
      </c>
      <c r="G12" s="91" t="s">
        <v>40</v>
      </c>
      <c r="H12" s="93" t="s">
        <v>48</v>
      </c>
      <c r="I12" s="99" t="s">
        <v>57</v>
      </c>
    </row>
    <row r="13" spans="3:9" ht="15" thickBot="1">
      <c r="C13" s="95"/>
      <c r="D13" s="88"/>
      <c r="E13" s="90"/>
      <c r="F13" s="59" t="s">
        <v>58</v>
      </c>
      <c r="G13" s="92"/>
      <c r="H13" s="94"/>
      <c r="I13" s="100"/>
    </row>
    <row r="14" spans="3:9">
      <c r="C14" s="95"/>
      <c r="D14" s="87" t="s">
        <v>59</v>
      </c>
      <c r="E14" s="89" t="s">
        <v>47</v>
      </c>
      <c r="F14" s="58" t="s">
        <v>60</v>
      </c>
      <c r="G14" s="91" t="s">
        <v>40</v>
      </c>
      <c r="H14" s="93" t="s">
        <v>48</v>
      </c>
      <c r="I14" s="60" t="s">
        <v>61</v>
      </c>
    </row>
    <row r="15" spans="3:9" ht="23.1">
      <c r="C15" s="95"/>
      <c r="D15" s="95"/>
      <c r="E15" s="96"/>
      <c r="F15" s="58" t="s">
        <v>62</v>
      </c>
      <c r="G15" s="97"/>
      <c r="H15" s="98"/>
      <c r="I15" s="60" t="s">
        <v>63</v>
      </c>
    </row>
    <row r="16" spans="3:9" ht="23.45" thickBot="1">
      <c r="C16" s="88"/>
      <c r="D16" s="88"/>
      <c r="E16" s="90"/>
      <c r="F16" s="59" t="s">
        <v>64</v>
      </c>
      <c r="G16" s="92"/>
      <c r="H16" s="94"/>
      <c r="I16" s="64"/>
    </row>
    <row r="17" spans="3:9">
      <c r="C17" s="87" t="s">
        <v>65</v>
      </c>
      <c r="D17" s="87" t="s">
        <v>24</v>
      </c>
      <c r="E17" s="89" t="s">
        <v>47</v>
      </c>
      <c r="F17" s="58" t="s">
        <v>66</v>
      </c>
      <c r="G17" s="91" t="s">
        <v>40</v>
      </c>
      <c r="H17" s="93" t="s">
        <v>48</v>
      </c>
      <c r="I17" s="84" t="s">
        <v>57</v>
      </c>
    </row>
    <row r="18" spans="3:9">
      <c r="C18" s="95"/>
      <c r="D18" s="95"/>
      <c r="E18" s="96"/>
      <c r="F18" s="58" t="s">
        <v>67</v>
      </c>
      <c r="G18" s="97"/>
      <c r="H18" s="98"/>
      <c r="I18" s="85"/>
    </row>
    <row r="19" spans="3:9" ht="15" thickBot="1">
      <c r="C19" s="88"/>
      <c r="D19" s="88"/>
      <c r="E19" s="90"/>
      <c r="F19" s="59" t="s">
        <v>68</v>
      </c>
      <c r="G19" s="92"/>
      <c r="H19" s="94"/>
      <c r="I19" s="86"/>
    </row>
    <row r="20" spans="3:9">
      <c r="C20" s="87" t="s">
        <v>69</v>
      </c>
      <c r="D20" s="87" t="s">
        <v>70</v>
      </c>
      <c r="E20" s="89" t="s">
        <v>71</v>
      </c>
      <c r="F20" s="65" t="s">
        <v>60</v>
      </c>
      <c r="G20" s="91" t="s">
        <v>40</v>
      </c>
      <c r="H20" s="93" t="s">
        <v>48</v>
      </c>
      <c r="I20" s="84" t="s">
        <v>57</v>
      </c>
    </row>
    <row r="21" spans="3:9" ht="15" thickBot="1">
      <c r="C21" s="88"/>
      <c r="D21" s="88"/>
      <c r="E21" s="90"/>
      <c r="F21" s="66" t="s">
        <v>72</v>
      </c>
      <c r="G21" s="92"/>
      <c r="H21" s="94"/>
      <c r="I21" s="86"/>
    </row>
  </sheetData>
  <mergeCells count="41">
    <mergeCell ref="C8:C11"/>
    <mergeCell ref="D8:D9"/>
    <mergeCell ref="E8:E9"/>
    <mergeCell ref="G8:G9"/>
    <mergeCell ref="C12:C16"/>
    <mergeCell ref="D12:D13"/>
    <mergeCell ref="E12:E13"/>
    <mergeCell ref="G12:G13"/>
    <mergeCell ref="H4:H5"/>
    <mergeCell ref="C6:C7"/>
    <mergeCell ref="D6:D7"/>
    <mergeCell ref="E6:E7"/>
    <mergeCell ref="G6:G7"/>
    <mergeCell ref="H6:H7"/>
    <mergeCell ref="C4:C5"/>
    <mergeCell ref="D4:D5"/>
    <mergeCell ref="E4:E5"/>
    <mergeCell ref="G4:G5"/>
    <mergeCell ref="H8:H9"/>
    <mergeCell ref="D10:D11"/>
    <mergeCell ref="E10:E11"/>
    <mergeCell ref="G10:G11"/>
    <mergeCell ref="H10:H11"/>
    <mergeCell ref="H12:H13"/>
    <mergeCell ref="I12:I13"/>
    <mergeCell ref="D14:D16"/>
    <mergeCell ref="E14:E16"/>
    <mergeCell ref="G14:G16"/>
    <mergeCell ref="H14:H16"/>
    <mergeCell ref="I17:I19"/>
    <mergeCell ref="C20:C21"/>
    <mergeCell ref="D20:D21"/>
    <mergeCell ref="E20:E21"/>
    <mergeCell ref="G20:G21"/>
    <mergeCell ref="H20:H21"/>
    <mergeCell ref="I20:I21"/>
    <mergeCell ref="C17:C19"/>
    <mergeCell ref="D17:D19"/>
    <mergeCell ref="E17:E19"/>
    <mergeCell ref="G17:G19"/>
    <mergeCell ref="H17:H19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4"/>
  <sheetViews>
    <sheetView zoomScale="70" zoomScaleNormal="70" workbookViewId="0">
      <selection activeCell="C4" sqref="C4:C14"/>
    </sheetView>
  </sheetViews>
  <sheetFormatPr defaultColWidth="11.42578125" defaultRowHeight="14.45"/>
  <cols>
    <col min="1" max="1" width="5.5703125" style="21" customWidth="1"/>
    <col min="2" max="2" width="23" style="2" customWidth="1"/>
    <col min="3" max="3" width="18.42578125" style="2" customWidth="1"/>
    <col min="4" max="4" width="15.42578125" style="2" customWidth="1"/>
    <col min="5" max="5" width="16.42578125" style="2" customWidth="1"/>
    <col min="6" max="6" width="29.7109375" style="2" customWidth="1"/>
    <col min="7" max="16384" width="11.42578125" style="21"/>
  </cols>
  <sheetData>
    <row r="2" spans="2:6">
      <c r="C2" s="107" t="s">
        <v>73</v>
      </c>
      <c r="D2" s="107"/>
      <c r="E2" s="107"/>
    </row>
    <row r="3" spans="2:6" ht="34.5">
      <c r="B3" s="34" t="s">
        <v>74</v>
      </c>
      <c r="C3" s="34" t="s">
        <v>75</v>
      </c>
      <c r="D3" s="34" t="s">
        <v>76</v>
      </c>
      <c r="E3" s="34" t="s">
        <v>77</v>
      </c>
      <c r="F3" s="34" t="s">
        <v>78</v>
      </c>
    </row>
    <row r="4" spans="2:6">
      <c r="B4" s="67" t="s">
        <v>79</v>
      </c>
      <c r="C4" s="67" t="s">
        <v>80</v>
      </c>
      <c r="D4" s="67" t="s">
        <v>81</v>
      </c>
      <c r="E4" s="67" t="s">
        <v>82</v>
      </c>
      <c r="F4" s="14" t="s">
        <v>83</v>
      </c>
    </row>
    <row r="5" spans="2:6" ht="24.75" customHeight="1">
      <c r="B5" s="108" t="s">
        <v>84</v>
      </c>
      <c r="C5" s="67" t="s">
        <v>85</v>
      </c>
      <c r="D5" s="67" t="s">
        <v>86</v>
      </c>
      <c r="E5" s="67" t="s">
        <v>82</v>
      </c>
      <c r="F5" s="14" t="s">
        <v>87</v>
      </c>
    </row>
    <row r="6" spans="2:6" ht="24.75" customHeight="1">
      <c r="B6" s="109"/>
      <c r="C6" s="67" t="s">
        <v>85</v>
      </c>
      <c r="D6" s="67" t="s">
        <v>59</v>
      </c>
      <c r="E6" s="67" t="s">
        <v>82</v>
      </c>
      <c r="F6" s="14" t="s">
        <v>87</v>
      </c>
    </row>
    <row r="7" spans="2:6" ht="24.75" customHeight="1">
      <c r="B7" s="110"/>
      <c r="C7" s="67" t="s">
        <v>85</v>
      </c>
      <c r="D7" s="67" t="s">
        <v>88</v>
      </c>
      <c r="E7" s="67" t="s">
        <v>82</v>
      </c>
      <c r="F7" s="14" t="s">
        <v>87</v>
      </c>
    </row>
    <row r="8" spans="2:6">
      <c r="B8" s="67" t="s">
        <v>89</v>
      </c>
      <c r="C8" s="67" t="s">
        <v>90</v>
      </c>
      <c r="D8" s="67" t="s">
        <v>91</v>
      </c>
      <c r="E8" s="67" t="s">
        <v>82</v>
      </c>
      <c r="F8" s="14" t="s">
        <v>87</v>
      </c>
    </row>
    <row r="9" spans="2:6">
      <c r="B9" s="67" t="s">
        <v>92</v>
      </c>
      <c r="C9" s="67" t="s">
        <v>93</v>
      </c>
      <c r="D9" s="67" t="s">
        <v>94</v>
      </c>
      <c r="E9" s="67" t="s">
        <v>82</v>
      </c>
      <c r="F9" s="14" t="s">
        <v>87</v>
      </c>
    </row>
    <row r="10" spans="2:6">
      <c r="B10" s="67" t="s">
        <v>95</v>
      </c>
      <c r="C10" s="67" t="s">
        <v>90</v>
      </c>
      <c r="D10" s="67" t="s">
        <v>96</v>
      </c>
      <c r="E10" s="67" t="s">
        <v>82</v>
      </c>
      <c r="F10" s="14" t="s">
        <v>87</v>
      </c>
    </row>
    <row r="11" spans="2:6">
      <c r="B11" s="67" t="s">
        <v>97</v>
      </c>
      <c r="C11" s="67" t="s">
        <v>80</v>
      </c>
      <c r="D11" s="67" t="s">
        <v>98</v>
      </c>
      <c r="E11" s="67" t="s">
        <v>82</v>
      </c>
      <c r="F11" s="14" t="s">
        <v>87</v>
      </c>
    </row>
    <row r="12" spans="2:6">
      <c r="B12" s="67" t="s">
        <v>99</v>
      </c>
      <c r="C12" s="67" t="s">
        <v>80</v>
      </c>
      <c r="D12" s="67" t="s">
        <v>100</v>
      </c>
      <c r="E12" s="67" t="s">
        <v>82</v>
      </c>
      <c r="F12" s="14" t="s">
        <v>87</v>
      </c>
    </row>
    <row r="13" spans="2:6">
      <c r="B13" s="67" t="s">
        <v>101</v>
      </c>
      <c r="C13" s="67" t="s">
        <v>93</v>
      </c>
      <c r="D13" s="67" t="s">
        <v>102</v>
      </c>
      <c r="E13" s="67" t="s">
        <v>82</v>
      </c>
      <c r="F13" s="14" t="s">
        <v>83</v>
      </c>
    </row>
    <row r="14" spans="2:6" ht="23.1">
      <c r="B14" s="67" t="s">
        <v>103</v>
      </c>
      <c r="C14" s="67" t="s">
        <v>90</v>
      </c>
      <c r="D14" s="67" t="s">
        <v>104</v>
      </c>
      <c r="E14" s="67" t="s">
        <v>82</v>
      </c>
      <c r="F14" s="14" t="s">
        <v>105</v>
      </c>
    </row>
  </sheetData>
  <sortState xmlns:xlrd2="http://schemas.microsoft.com/office/spreadsheetml/2017/richdata2" ref="B4:F11">
    <sortCondition ref="B4:B11"/>
  </sortState>
  <mergeCells count="2">
    <mergeCell ref="C2:E2"/>
    <mergeCell ref="B5:B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5"/>
  <sheetViews>
    <sheetView topLeftCell="A4" zoomScale="70" zoomScaleNormal="70" workbookViewId="0">
      <selection activeCell="E18" sqref="E18"/>
    </sheetView>
  </sheetViews>
  <sheetFormatPr defaultColWidth="11.42578125" defaultRowHeight="14.45"/>
  <cols>
    <col min="1" max="1" width="6.140625" style="21" customWidth="1"/>
    <col min="2" max="2" width="17.5703125" style="2" customWidth="1"/>
    <col min="3" max="3" width="14.5703125" style="2" customWidth="1"/>
    <col min="4" max="4" width="15.140625" style="2" customWidth="1"/>
    <col min="5" max="5" width="15" style="2" customWidth="1"/>
    <col min="6" max="6" width="11.42578125" style="2"/>
    <col min="7" max="7" width="15.7109375" style="2" customWidth="1"/>
    <col min="8" max="16384" width="11.42578125" style="21"/>
  </cols>
  <sheetData>
    <row r="3" spans="2:7" ht="84" customHeight="1">
      <c r="B3" s="111" t="s">
        <v>106</v>
      </c>
      <c r="C3" s="111"/>
      <c r="D3" s="111"/>
      <c r="E3" s="111"/>
      <c r="F3" s="111"/>
      <c r="G3" s="111"/>
    </row>
    <row r="4" spans="2:7" ht="23.1">
      <c r="B4" s="19" t="s">
        <v>107</v>
      </c>
      <c r="C4" s="19" t="s">
        <v>108</v>
      </c>
      <c r="D4" s="19" t="s">
        <v>109</v>
      </c>
      <c r="E4" s="19" t="s">
        <v>110</v>
      </c>
      <c r="F4" s="19" t="s">
        <v>111</v>
      </c>
      <c r="G4" s="19" t="s">
        <v>112</v>
      </c>
    </row>
    <row r="5" spans="2:7" ht="34.5" customHeight="1">
      <c r="B5" s="45" t="s">
        <v>79</v>
      </c>
      <c r="C5" s="45" t="s">
        <v>81</v>
      </c>
      <c r="D5" s="45" t="s">
        <v>113</v>
      </c>
      <c r="E5" s="43" t="s">
        <v>114</v>
      </c>
      <c r="F5" s="43" t="s">
        <v>48</v>
      </c>
      <c r="G5" s="43" t="s">
        <v>115</v>
      </c>
    </row>
    <row r="6" spans="2:7" ht="29.1" customHeight="1">
      <c r="B6" s="108" t="s">
        <v>84</v>
      </c>
      <c r="C6" s="45" t="s">
        <v>86</v>
      </c>
      <c r="D6" s="45" t="s">
        <v>116</v>
      </c>
      <c r="E6" s="46" t="s">
        <v>114</v>
      </c>
      <c r="F6" s="43" t="s">
        <v>48</v>
      </c>
      <c r="G6" s="43" t="s">
        <v>115</v>
      </c>
    </row>
    <row r="7" spans="2:7" ht="29.1" customHeight="1">
      <c r="B7" s="109"/>
      <c r="C7" s="45" t="s">
        <v>59</v>
      </c>
      <c r="D7" s="45" t="s">
        <v>117</v>
      </c>
      <c r="E7" s="46" t="s">
        <v>114</v>
      </c>
      <c r="F7" s="43" t="s">
        <v>48</v>
      </c>
      <c r="G7" s="43" t="s">
        <v>115</v>
      </c>
    </row>
    <row r="8" spans="2:7" ht="29.1" customHeight="1">
      <c r="B8" s="110"/>
      <c r="C8" s="45" t="s">
        <v>88</v>
      </c>
      <c r="D8" s="45" t="s">
        <v>118</v>
      </c>
      <c r="E8" s="46" t="s">
        <v>114</v>
      </c>
      <c r="F8" s="43" t="s">
        <v>48</v>
      </c>
      <c r="G8" s="43" t="s">
        <v>115</v>
      </c>
    </row>
    <row r="9" spans="2:7">
      <c r="B9" s="45" t="s">
        <v>89</v>
      </c>
      <c r="C9" s="45" t="s">
        <v>91</v>
      </c>
      <c r="D9" s="45" t="s">
        <v>91</v>
      </c>
      <c r="E9" s="43" t="s">
        <v>114</v>
      </c>
      <c r="F9" s="43" t="s">
        <v>48</v>
      </c>
      <c r="G9" s="43" t="s">
        <v>115</v>
      </c>
    </row>
    <row r="10" spans="2:7" ht="29.1">
      <c r="B10" s="45" t="s">
        <v>92</v>
      </c>
      <c r="C10" s="45" t="s">
        <v>94</v>
      </c>
      <c r="D10" s="45" t="s">
        <v>94</v>
      </c>
      <c r="E10" s="43" t="s">
        <v>114</v>
      </c>
      <c r="F10" s="43" t="s">
        <v>48</v>
      </c>
      <c r="G10" s="43" t="s">
        <v>115</v>
      </c>
    </row>
    <row r="11" spans="2:7" ht="29.1">
      <c r="B11" s="45" t="s">
        <v>95</v>
      </c>
      <c r="C11" s="45" t="s">
        <v>96</v>
      </c>
      <c r="D11" s="45" t="s">
        <v>96</v>
      </c>
      <c r="E11" s="43" t="s">
        <v>114</v>
      </c>
      <c r="F11" s="43" t="s">
        <v>48</v>
      </c>
      <c r="G11" s="43" t="s">
        <v>115</v>
      </c>
    </row>
    <row r="12" spans="2:7" ht="29.1">
      <c r="B12" s="45" t="s">
        <v>97</v>
      </c>
      <c r="C12" s="45" t="s">
        <v>98</v>
      </c>
      <c r="D12" s="45" t="s">
        <v>119</v>
      </c>
      <c r="E12" s="43" t="s">
        <v>120</v>
      </c>
      <c r="F12" s="43" t="s">
        <v>48</v>
      </c>
      <c r="G12" s="43" t="s">
        <v>115</v>
      </c>
    </row>
    <row r="13" spans="2:7">
      <c r="B13" s="45" t="s">
        <v>99</v>
      </c>
      <c r="C13" s="45" t="s">
        <v>100</v>
      </c>
      <c r="D13" s="45" t="s">
        <v>121</v>
      </c>
      <c r="E13" s="43" t="s">
        <v>114</v>
      </c>
      <c r="F13" s="43" t="s">
        <v>48</v>
      </c>
      <c r="G13" s="43" t="s">
        <v>115</v>
      </c>
    </row>
    <row r="14" spans="2:7" ht="29.1">
      <c r="B14" s="45" t="s">
        <v>101</v>
      </c>
      <c r="C14" s="45" t="s">
        <v>102</v>
      </c>
      <c r="D14" s="45" t="s">
        <v>116</v>
      </c>
      <c r="E14" s="43" t="s">
        <v>122</v>
      </c>
      <c r="F14" s="43" t="s">
        <v>123</v>
      </c>
      <c r="G14" s="43" t="s">
        <v>115</v>
      </c>
    </row>
    <row r="15" spans="2:7" ht="29.1">
      <c r="B15" s="45" t="s">
        <v>103</v>
      </c>
      <c r="C15" s="45" t="s">
        <v>104</v>
      </c>
      <c r="D15" s="45" t="s">
        <v>124</v>
      </c>
      <c r="E15" s="43" t="s">
        <v>122</v>
      </c>
      <c r="F15" s="43" t="s">
        <v>123</v>
      </c>
      <c r="G15" s="43" t="s">
        <v>125</v>
      </c>
    </row>
  </sheetData>
  <mergeCells count="2">
    <mergeCell ref="B3:G3"/>
    <mergeCell ref="B6:B8"/>
  </mergeCells>
  <dataValidations count="1">
    <dataValidation type="list" allowBlank="1" showErrorMessage="1" sqref="E6:E8 E8" xr:uid="{4C96FCFC-1033-4782-B603-26F51874A98A}">
      <formula1>#REF!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R27"/>
  <sheetViews>
    <sheetView tabSelected="1" zoomScale="50" zoomScaleNormal="50" workbookViewId="0">
      <selection activeCell="I2" sqref="I2"/>
    </sheetView>
  </sheetViews>
  <sheetFormatPr defaultColWidth="11.42578125" defaultRowHeight="11.45"/>
  <cols>
    <col min="1" max="1" width="5" style="22" customWidth="1"/>
    <col min="2" max="2" width="17.5703125" style="22" customWidth="1"/>
    <col min="3" max="3" width="25" style="22" customWidth="1"/>
    <col min="4" max="4" width="15.5703125" style="23" customWidth="1"/>
    <col min="5" max="5" width="15.42578125" style="22" customWidth="1"/>
    <col min="6" max="6" width="8.5703125" style="22" customWidth="1"/>
    <col min="7" max="7" width="19.140625" style="22" customWidth="1"/>
    <col min="8" max="8" width="9.5703125" style="22" customWidth="1"/>
    <col min="9" max="9" width="12" style="22" bestFit="1" customWidth="1"/>
    <col min="10" max="12" width="10.42578125" style="22" customWidth="1"/>
    <col min="13" max="13" width="4.42578125" style="22" customWidth="1"/>
    <col min="14" max="15" width="11.42578125" style="22"/>
    <col min="16" max="16" width="25.7109375" style="22" customWidth="1"/>
    <col min="17" max="16384" width="11.42578125" style="22"/>
  </cols>
  <sheetData>
    <row r="2" spans="2:18" ht="12">
      <c r="C2" s="111" t="s">
        <v>126</v>
      </c>
      <c r="D2" s="111"/>
      <c r="E2" s="111"/>
      <c r="F2" s="111"/>
      <c r="G2" s="15"/>
    </row>
    <row r="3" spans="2:18" ht="28.5" customHeight="1">
      <c r="B3" s="127" t="s">
        <v>127</v>
      </c>
      <c r="C3" s="127" t="s">
        <v>128</v>
      </c>
      <c r="D3" s="127" t="s">
        <v>129</v>
      </c>
      <c r="E3" s="128" t="s">
        <v>130</v>
      </c>
      <c r="F3" s="129"/>
      <c r="G3" s="127" t="s">
        <v>34</v>
      </c>
      <c r="H3" s="127" t="s">
        <v>131</v>
      </c>
      <c r="I3" s="127" t="s">
        <v>132</v>
      </c>
      <c r="J3" s="127" t="s">
        <v>133</v>
      </c>
      <c r="K3" s="7"/>
      <c r="L3" s="7"/>
    </row>
    <row r="4" spans="2:18" ht="37.5" customHeight="1">
      <c r="B4" s="130"/>
      <c r="C4" s="130"/>
      <c r="D4" s="130"/>
      <c r="E4" s="131" t="s">
        <v>134</v>
      </c>
      <c r="F4" s="131" t="s">
        <v>135</v>
      </c>
      <c r="G4" s="130"/>
      <c r="H4" s="130"/>
      <c r="I4" s="130"/>
      <c r="J4" s="130"/>
      <c r="K4" s="7"/>
      <c r="L4" s="7"/>
      <c r="N4" s="113"/>
      <c r="O4" s="113"/>
      <c r="P4" s="113"/>
      <c r="Q4" s="113"/>
      <c r="R4" s="113"/>
    </row>
    <row r="5" spans="2:18" ht="37.5" customHeight="1">
      <c r="B5" s="114" t="s">
        <v>136</v>
      </c>
      <c r="C5" s="11" t="s">
        <v>137</v>
      </c>
      <c r="D5" s="74" t="s">
        <v>138</v>
      </c>
      <c r="E5" s="14" t="s">
        <v>139</v>
      </c>
      <c r="F5" s="3" t="s">
        <v>140</v>
      </c>
      <c r="G5" s="53" t="s">
        <v>141</v>
      </c>
      <c r="H5" s="12">
        <v>1500</v>
      </c>
      <c r="I5" s="12">
        <v>14000</v>
      </c>
      <c r="J5" s="124">
        <f>H5/I5</f>
        <v>0.10714285714285714</v>
      </c>
      <c r="K5" s="12">
        <v>9000</v>
      </c>
      <c r="L5" s="12">
        <v>14000</v>
      </c>
      <c r="N5" s="113"/>
      <c r="O5" s="113"/>
      <c r="P5" s="113"/>
      <c r="Q5" s="113"/>
      <c r="R5" s="113"/>
    </row>
    <row r="6" spans="2:18" ht="59.45" customHeight="1">
      <c r="B6" s="114"/>
      <c r="C6" s="11" t="s">
        <v>59</v>
      </c>
      <c r="D6" s="74" t="s">
        <v>142</v>
      </c>
      <c r="E6" s="14" t="s">
        <v>143</v>
      </c>
      <c r="F6" s="3" t="s">
        <v>144</v>
      </c>
      <c r="G6" s="53" t="s">
        <v>145</v>
      </c>
      <c r="H6" s="12">
        <v>300</v>
      </c>
      <c r="I6" s="12">
        <v>1800</v>
      </c>
      <c r="J6" s="125">
        <f t="shared" ref="J6:J7" si="0">H6/I6</f>
        <v>0.16666666666666666</v>
      </c>
      <c r="K6" s="12">
        <v>1200</v>
      </c>
      <c r="L6" s="12">
        <v>2000</v>
      </c>
      <c r="N6" s="113"/>
      <c r="O6" s="113"/>
      <c r="P6" s="113"/>
      <c r="Q6" s="113"/>
      <c r="R6" s="113"/>
    </row>
    <row r="7" spans="2:18" ht="37.5" customHeight="1">
      <c r="B7" s="114"/>
      <c r="C7" s="11" t="s">
        <v>146</v>
      </c>
      <c r="D7" s="74" t="s">
        <v>147</v>
      </c>
      <c r="E7" s="53" t="s">
        <v>148</v>
      </c>
      <c r="F7" s="54" t="s">
        <v>149</v>
      </c>
      <c r="G7" s="53" t="s">
        <v>150</v>
      </c>
      <c r="H7" s="12">
        <v>3000</v>
      </c>
      <c r="I7" s="12">
        <v>30000</v>
      </c>
      <c r="J7" s="124">
        <f t="shared" si="0"/>
        <v>0.1</v>
      </c>
      <c r="K7" s="12">
        <v>22000</v>
      </c>
      <c r="L7" s="12">
        <v>30000</v>
      </c>
      <c r="N7" s="113"/>
      <c r="O7" s="113"/>
      <c r="P7" s="113"/>
      <c r="Q7" s="113"/>
      <c r="R7" s="113"/>
    </row>
    <row r="8" spans="2:18" ht="37.5" customHeight="1">
      <c r="B8" s="114"/>
      <c r="C8" s="11" t="s">
        <v>151</v>
      </c>
      <c r="D8" s="14" t="s">
        <v>152</v>
      </c>
      <c r="E8" s="14" t="s">
        <v>153</v>
      </c>
      <c r="F8" s="3">
        <v>1</v>
      </c>
      <c r="G8" s="53" t="s">
        <v>154</v>
      </c>
      <c r="H8" s="12">
        <v>1800</v>
      </c>
      <c r="I8" s="12">
        <v>12000</v>
      </c>
      <c r="J8" s="124">
        <f>H8/I8</f>
        <v>0.15</v>
      </c>
      <c r="K8" s="12">
        <v>10000</v>
      </c>
      <c r="L8" s="12">
        <v>14000</v>
      </c>
      <c r="N8" s="113"/>
      <c r="O8" s="113"/>
      <c r="P8" s="113"/>
      <c r="Q8" s="113"/>
      <c r="R8" s="113"/>
    </row>
    <row r="9" spans="2:18" ht="37.5" customHeight="1">
      <c r="B9" s="114"/>
      <c r="C9" s="11" t="s">
        <v>155</v>
      </c>
      <c r="D9" s="74" t="s">
        <v>156</v>
      </c>
      <c r="E9" s="14" t="s">
        <v>157</v>
      </c>
      <c r="F9" s="3" t="s">
        <v>158</v>
      </c>
      <c r="G9" s="14" t="s">
        <v>159</v>
      </c>
      <c r="H9" s="12">
        <v>250</v>
      </c>
      <c r="I9" s="12">
        <v>1400</v>
      </c>
      <c r="J9" s="125">
        <f>H9/I9</f>
        <v>0.17857142857142858</v>
      </c>
      <c r="K9" s="12">
        <v>900</v>
      </c>
      <c r="L9" s="12">
        <v>1600</v>
      </c>
      <c r="N9" s="113"/>
      <c r="O9" s="113"/>
      <c r="P9" s="113"/>
      <c r="Q9" s="113"/>
      <c r="R9" s="113"/>
    </row>
    <row r="10" spans="2:18" ht="37.5" customHeight="1">
      <c r="B10" s="14" t="s">
        <v>160</v>
      </c>
      <c r="C10" s="11" t="s">
        <v>161</v>
      </c>
      <c r="D10" s="75" t="s">
        <v>162</v>
      </c>
      <c r="E10" s="14" t="s">
        <v>163</v>
      </c>
      <c r="F10" s="3" t="s">
        <v>164</v>
      </c>
      <c r="G10" s="14" t="s">
        <v>165</v>
      </c>
      <c r="H10" s="12">
        <v>250</v>
      </c>
      <c r="I10" s="12">
        <v>4000</v>
      </c>
      <c r="J10" s="126">
        <f>H10/I10</f>
        <v>6.25E-2</v>
      </c>
      <c r="K10" s="12">
        <v>2000</v>
      </c>
      <c r="L10" s="12">
        <v>4500</v>
      </c>
      <c r="N10" s="113"/>
      <c r="O10" s="113"/>
      <c r="P10" s="113"/>
      <c r="Q10" s="113"/>
      <c r="R10" s="113"/>
    </row>
    <row r="11" spans="2:18" ht="37.5" customHeight="1">
      <c r="B11" s="114" t="s">
        <v>166</v>
      </c>
      <c r="C11" s="11" t="s">
        <v>88</v>
      </c>
      <c r="D11" s="53" t="s">
        <v>167</v>
      </c>
      <c r="E11" s="14" t="s">
        <v>168</v>
      </c>
      <c r="F11" s="3" t="s">
        <v>169</v>
      </c>
      <c r="G11" s="14" t="s">
        <v>170</v>
      </c>
      <c r="H11" s="12">
        <v>155</v>
      </c>
      <c r="I11" s="12">
        <v>1800</v>
      </c>
      <c r="J11" s="124">
        <f>H11/I11</f>
        <v>8.611111111111111E-2</v>
      </c>
      <c r="K11" s="12">
        <v>1200</v>
      </c>
      <c r="L11" s="12">
        <v>2000</v>
      </c>
      <c r="N11" s="113"/>
      <c r="O11" s="113"/>
      <c r="P11" s="113"/>
      <c r="Q11" s="113"/>
      <c r="R11" s="113"/>
    </row>
    <row r="12" spans="2:18" ht="37.5" customHeight="1">
      <c r="B12" s="114"/>
      <c r="C12" s="11" t="s">
        <v>171</v>
      </c>
      <c r="D12" s="74" t="s">
        <v>172</v>
      </c>
      <c r="E12" s="14" t="s">
        <v>173</v>
      </c>
      <c r="F12" s="3" t="s">
        <v>149</v>
      </c>
      <c r="G12" s="53" t="s">
        <v>154</v>
      </c>
      <c r="H12" s="12">
        <v>960</v>
      </c>
      <c r="I12" s="12">
        <v>20000</v>
      </c>
      <c r="J12" s="126">
        <f t="shared" ref="J12:J14" si="1">H12/I12</f>
        <v>4.8000000000000001E-2</v>
      </c>
      <c r="K12" s="12">
        <v>12000</v>
      </c>
      <c r="L12" s="12">
        <v>20000</v>
      </c>
      <c r="N12" s="113"/>
      <c r="O12" s="113"/>
      <c r="P12" s="113"/>
      <c r="Q12" s="113"/>
      <c r="R12" s="113"/>
    </row>
    <row r="13" spans="2:18" ht="68.25" customHeight="1">
      <c r="B13" s="14" t="s">
        <v>174</v>
      </c>
      <c r="C13" s="11" t="s">
        <v>175</v>
      </c>
      <c r="D13" s="74" t="s">
        <v>176</v>
      </c>
      <c r="E13" s="14" t="s">
        <v>177</v>
      </c>
      <c r="F13" s="3">
        <v>1</v>
      </c>
      <c r="G13" s="14" t="s">
        <v>178</v>
      </c>
      <c r="H13" s="12">
        <v>30</v>
      </c>
      <c r="I13" s="12">
        <v>1510</v>
      </c>
      <c r="J13" s="126">
        <f t="shared" si="1"/>
        <v>1.9867549668874173E-2</v>
      </c>
      <c r="K13" s="12">
        <v>800</v>
      </c>
      <c r="L13" s="12">
        <v>1900</v>
      </c>
      <c r="N13" s="113"/>
      <c r="O13" s="113"/>
      <c r="P13" s="113"/>
      <c r="Q13" s="113"/>
      <c r="R13" s="113"/>
    </row>
    <row r="14" spans="2:18" ht="37.5" customHeight="1">
      <c r="B14" s="114" t="s">
        <v>179</v>
      </c>
      <c r="C14" s="11" t="s">
        <v>180</v>
      </c>
      <c r="D14" s="74" t="s">
        <v>47</v>
      </c>
      <c r="E14" s="53" t="s">
        <v>181</v>
      </c>
      <c r="F14" s="54" t="s">
        <v>144</v>
      </c>
      <c r="G14" s="53" t="s">
        <v>145</v>
      </c>
      <c r="H14" s="12">
        <v>400</v>
      </c>
      <c r="I14" s="12">
        <v>2000</v>
      </c>
      <c r="J14" s="125">
        <f t="shared" si="1"/>
        <v>0.2</v>
      </c>
      <c r="K14" s="12">
        <v>850</v>
      </c>
      <c r="L14" s="12">
        <v>3600</v>
      </c>
      <c r="N14" s="33"/>
      <c r="O14" s="33"/>
      <c r="P14" s="33"/>
      <c r="Q14" s="33"/>
      <c r="R14" s="33"/>
    </row>
    <row r="15" spans="2:18" ht="49.5" customHeight="1">
      <c r="B15" s="114"/>
      <c r="C15" s="11" t="s">
        <v>182</v>
      </c>
      <c r="D15" s="74" t="s">
        <v>183</v>
      </c>
      <c r="E15" s="14" t="s">
        <v>184</v>
      </c>
      <c r="F15" s="3">
        <v>1</v>
      </c>
      <c r="G15" s="14" t="s">
        <v>185</v>
      </c>
      <c r="H15" s="12"/>
      <c r="I15" s="12">
        <v>8000</v>
      </c>
      <c r="J15" s="124">
        <f>H15/I15</f>
        <v>0</v>
      </c>
      <c r="K15" s="12">
        <v>6500</v>
      </c>
      <c r="L15" s="12">
        <v>9000</v>
      </c>
    </row>
    <row r="16" spans="2:18" ht="49.5" customHeight="1">
      <c r="B16" s="51"/>
      <c r="C16" s="6"/>
    </row>
    <row r="17" spans="2:7" ht="26.1">
      <c r="B17" s="47" t="s">
        <v>128</v>
      </c>
      <c r="C17" s="47" t="s">
        <v>127</v>
      </c>
      <c r="D17" s="47" t="s">
        <v>186</v>
      </c>
      <c r="E17" s="47" t="s">
        <v>187</v>
      </c>
    </row>
    <row r="18" spans="2:7" ht="21" customHeight="1">
      <c r="B18" s="40" t="s">
        <v>28</v>
      </c>
      <c r="C18" s="48" t="s">
        <v>136</v>
      </c>
      <c r="D18" s="40">
        <v>90781</v>
      </c>
      <c r="E18" s="40" t="s">
        <v>188</v>
      </c>
    </row>
    <row r="19" spans="2:7" ht="28.5" customHeight="1">
      <c r="B19" s="40" t="s">
        <v>21</v>
      </c>
      <c r="C19" s="48" t="s">
        <v>136</v>
      </c>
      <c r="D19" s="40">
        <v>90787</v>
      </c>
      <c r="E19" s="40" t="s">
        <v>189</v>
      </c>
    </row>
    <row r="20" spans="2:7" ht="12.6">
      <c r="B20" s="40" t="s">
        <v>23</v>
      </c>
      <c r="C20" s="52" t="s">
        <v>160</v>
      </c>
      <c r="D20" s="40">
        <v>90795</v>
      </c>
      <c r="E20" s="40" t="s">
        <v>188</v>
      </c>
      <c r="G20" s="11"/>
    </row>
    <row r="21" spans="2:7" ht="29.25" customHeight="1">
      <c r="B21" s="40" t="s">
        <v>22</v>
      </c>
      <c r="C21" s="48" t="s">
        <v>190</v>
      </c>
      <c r="D21" s="40">
        <v>90912</v>
      </c>
      <c r="E21" s="40" t="s">
        <v>191</v>
      </c>
    </row>
    <row r="22" spans="2:7" ht="24" customHeight="1">
      <c r="B22" s="40" t="s">
        <v>26</v>
      </c>
      <c r="C22" s="48" t="s">
        <v>190</v>
      </c>
      <c r="D22" s="40">
        <v>90918</v>
      </c>
      <c r="E22" s="40" t="s">
        <v>192</v>
      </c>
    </row>
    <row r="23" spans="2:7" ht="12.6">
      <c r="B23" s="40" t="s">
        <v>193</v>
      </c>
      <c r="C23" s="49" t="s">
        <v>166</v>
      </c>
      <c r="D23" s="40">
        <v>90890</v>
      </c>
      <c r="E23" s="40" t="s">
        <v>194</v>
      </c>
    </row>
    <row r="24" spans="2:7" ht="12.6">
      <c r="B24" s="40" t="s">
        <v>195</v>
      </c>
      <c r="C24" s="49" t="s">
        <v>166</v>
      </c>
      <c r="D24" s="40">
        <v>90890</v>
      </c>
      <c r="E24" s="40" t="s">
        <v>194</v>
      </c>
    </row>
    <row r="25" spans="2:7" ht="12.6">
      <c r="B25" s="40" t="s">
        <v>196</v>
      </c>
      <c r="C25" s="50" t="s">
        <v>174</v>
      </c>
      <c r="D25" s="40">
        <v>130028</v>
      </c>
      <c r="E25" s="40" t="s">
        <v>197</v>
      </c>
    </row>
    <row r="26" spans="2:7" ht="12.6">
      <c r="B26" s="40" t="s">
        <v>20</v>
      </c>
      <c r="C26" s="112" t="s">
        <v>179</v>
      </c>
      <c r="D26" s="40">
        <v>90906</v>
      </c>
      <c r="E26" s="40" t="s">
        <v>198</v>
      </c>
    </row>
    <row r="27" spans="2:7" ht="12.6">
      <c r="B27" s="40" t="s">
        <v>27</v>
      </c>
      <c r="C27" s="112" t="s">
        <v>179</v>
      </c>
      <c r="D27" s="40">
        <v>90907</v>
      </c>
      <c r="E27" s="40" t="s">
        <v>199</v>
      </c>
    </row>
  </sheetData>
  <autoFilter ref="B17:D23" xr:uid="{00000000-0009-0000-0000-000004000000}"/>
  <mergeCells count="14">
    <mergeCell ref="C26:C27"/>
    <mergeCell ref="C2:F2"/>
    <mergeCell ref="N4:R13"/>
    <mergeCell ref="B3:B4"/>
    <mergeCell ref="C3:C4"/>
    <mergeCell ref="D3:D4"/>
    <mergeCell ref="E3:F3"/>
    <mergeCell ref="G3:G4"/>
    <mergeCell ref="H3:H4"/>
    <mergeCell ref="I3:I4"/>
    <mergeCell ref="J3:J4"/>
    <mergeCell ref="B11:B12"/>
    <mergeCell ref="B14:B15"/>
    <mergeCell ref="B5:B9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5"/>
  <sheetViews>
    <sheetView zoomScale="60" zoomScaleNormal="60" workbookViewId="0">
      <selection activeCell="C15" sqref="C15"/>
    </sheetView>
  </sheetViews>
  <sheetFormatPr defaultColWidth="11.42578125" defaultRowHeight="14.45"/>
  <cols>
    <col min="1" max="1" width="8.85546875" style="21" customWidth="1"/>
    <col min="2" max="2" width="14.42578125" style="21" customWidth="1"/>
    <col min="3" max="3" width="21.85546875" style="21" customWidth="1"/>
    <col min="4" max="4" width="18.5703125" style="21" customWidth="1"/>
    <col min="5" max="5" width="14.140625" style="21" customWidth="1"/>
    <col min="6" max="6" width="15" style="21" customWidth="1"/>
    <col min="7" max="7" width="11.7109375" style="21" customWidth="1"/>
    <col min="8" max="8" width="4.42578125" style="21" customWidth="1"/>
    <col min="9" max="9" width="21.28515625" style="21" customWidth="1"/>
    <col min="10" max="10" width="11.42578125" style="21"/>
    <col min="11" max="11" width="14.7109375" style="21" customWidth="1"/>
    <col min="12" max="12" width="11.42578125" style="21"/>
    <col min="13" max="13" width="14" style="21" customWidth="1"/>
    <col min="14" max="16384" width="11.42578125" style="21"/>
  </cols>
  <sheetData>
    <row r="2" spans="2:19">
      <c r="C2" s="24" t="s">
        <v>200</v>
      </c>
      <c r="E2" s="24"/>
      <c r="F2" s="24"/>
      <c r="G2" s="24"/>
    </row>
    <row r="3" spans="2:19" ht="28.5" customHeight="1">
      <c r="B3" s="117" t="s">
        <v>201</v>
      </c>
      <c r="C3" s="117" t="s">
        <v>202</v>
      </c>
      <c r="D3" s="117" t="s">
        <v>203</v>
      </c>
      <c r="E3" s="118" t="s">
        <v>204</v>
      </c>
      <c r="F3" s="118" t="s">
        <v>205</v>
      </c>
      <c r="G3" s="118" t="s">
        <v>206</v>
      </c>
      <c r="I3" s="115" t="s">
        <v>202</v>
      </c>
      <c r="J3" s="115" t="s">
        <v>204</v>
      </c>
      <c r="K3" s="115" t="s">
        <v>205</v>
      </c>
      <c r="L3" s="115" t="s">
        <v>206</v>
      </c>
      <c r="M3" s="115" t="s">
        <v>207</v>
      </c>
    </row>
    <row r="4" spans="2:19" ht="15.75" customHeight="1">
      <c r="B4" s="117"/>
      <c r="C4" s="117"/>
      <c r="D4" s="117"/>
      <c r="E4" s="118"/>
      <c r="F4" s="118"/>
      <c r="G4" s="118"/>
      <c r="I4" s="116"/>
      <c r="J4" s="116"/>
      <c r="K4" s="116"/>
      <c r="L4" s="116"/>
      <c r="M4" s="116"/>
      <c r="O4" s="119"/>
      <c r="P4" s="119"/>
      <c r="Q4" s="119"/>
      <c r="R4" s="119"/>
      <c r="S4" s="119"/>
    </row>
    <row r="5" spans="2:19" ht="29.25" customHeight="1">
      <c r="B5" s="114" t="s">
        <v>136</v>
      </c>
      <c r="C5" s="14" t="s">
        <v>137</v>
      </c>
      <c r="D5" s="76" t="s">
        <v>138</v>
      </c>
      <c r="E5" s="12">
        <v>9000</v>
      </c>
      <c r="F5" s="12">
        <v>14000</v>
      </c>
      <c r="G5" s="12">
        <v>14000</v>
      </c>
      <c r="H5" s="22"/>
      <c r="I5" s="11" t="s">
        <v>137</v>
      </c>
      <c r="J5" s="12">
        <v>9000</v>
      </c>
      <c r="K5" s="12">
        <v>14000</v>
      </c>
      <c r="L5" s="12">
        <v>14000</v>
      </c>
      <c r="M5" s="121">
        <f>K5/J5*100-100</f>
        <v>55.555555555555571</v>
      </c>
      <c r="O5" s="119"/>
      <c r="P5" s="119"/>
      <c r="Q5" s="119"/>
      <c r="R5" s="119"/>
      <c r="S5" s="119"/>
    </row>
    <row r="6" spans="2:19" ht="35.25" customHeight="1">
      <c r="B6" s="114"/>
      <c r="C6" s="14" t="s">
        <v>59</v>
      </c>
      <c r="D6" s="76" t="s">
        <v>142</v>
      </c>
      <c r="E6" s="12">
        <v>1200</v>
      </c>
      <c r="F6" s="12">
        <v>2000</v>
      </c>
      <c r="G6" s="12">
        <v>1800</v>
      </c>
      <c r="H6" s="22"/>
      <c r="I6" s="11" t="s">
        <v>59</v>
      </c>
      <c r="J6" s="12">
        <v>1200</v>
      </c>
      <c r="K6" s="12">
        <v>2000</v>
      </c>
      <c r="L6" s="12">
        <v>1800</v>
      </c>
      <c r="M6" s="121">
        <f t="shared" ref="M6:M15" si="0">K6/J6*100-100</f>
        <v>66.666666666666686</v>
      </c>
      <c r="O6" s="119"/>
      <c r="P6" s="119"/>
      <c r="Q6" s="119"/>
      <c r="R6" s="119"/>
      <c r="S6" s="119"/>
    </row>
    <row r="7" spans="2:19" ht="36.950000000000003" customHeight="1">
      <c r="B7" s="114"/>
      <c r="C7" s="14" t="s">
        <v>146</v>
      </c>
      <c r="D7" s="76" t="s">
        <v>147</v>
      </c>
      <c r="E7" s="12">
        <v>22000</v>
      </c>
      <c r="F7" s="12">
        <v>30000</v>
      </c>
      <c r="G7" s="12">
        <v>30000</v>
      </c>
      <c r="H7" s="22"/>
      <c r="I7" s="11" t="s">
        <v>146</v>
      </c>
      <c r="J7" s="12">
        <v>22000</v>
      </c>
      <c r="K7" s="12">
        <v>30000</v>
      </c>
      <c r="L7" s="12">
        <v>30000</v>
      </c>
      <c r="M7" s="122">
        <f>K7/J7*100-100</f>
        <v>36.363636363636346</v>
      </c>
      <c r="O7" s="119"/>
      <c r="P7" s="119"/>
      <c r="Q7" s="119"/>
      <c r="R7" s="119"/>
      <c r="S7" s="119"/>
    </row>
    <row r="8" spans="2:19" ht="26.45" customHeight="1">
      <c r="B8" s="114"/>
      <c r="C8" s="14" t="s">
        <v>151</v>
      </c>
      <c r="D8" s="77" t="s">
        <v>152</v>
      </c>
      <c r="E8" s="12">
        <v>10000</v>
      </c>
      <c r="F8" s="12">
        <v>14000</v>
      </c>
      <c r="G8" s="12">
        <v>12000</v>
      </c>
      <c r="H8" s="22"/>
      <c r="I8" s="11" t="s">
        <v>208</v>
      </c>
      <c r="J8" s="12">
        <v>10000</v>
      </c>
      <c r="K8" s="12">
        <v>14000</v>
      </c>
      <c r="L8" s="12">
        <v>12000</v>
      </c>
      <c r="M8" s="122">
        <f t="shared" si="0"/>
        <v>40</v>
      </c>
      <c r="O8" s="119"/>
      <c r="P8" s="119"/>
      <c r="Q8" s="119"/>
      <c r="R8" s="119"/>
      <c r="S8" s="119"/>
    </row>
    <row r="9" spans="2:19" ht="28.5" customHeight="1">
      <c r="B9" s="114"/>
      <c r="C9" s="14" t="s">
        <v>155</v>
      </c>
      <c r="D9" s="76" t="s">
        <v>156</v>
      </c>
      <c r="E9" s="12">
        <v>900</v>
      </c>
      <c r="F9" s="12">
        <v>1600</v>
      </c>
      <c r="G9" s="12">
        <v>1400</v>
      </c>
      <c r="H9" s="22"/>
      <c r="I9" s="11" t="s">
        <v>209</v>
      </c>
      <c r="J9" s="12">
        <v>900</v>
      </c>
      <c r="K9" s="12">
        <v>1600</v>
      </c>
      <c r="L9" s="12">
        <v>1400</v>
      </c>
      <c r="M9" s="121">
        <f t="shared" si="0"/>
        <v>77.777777777777771</v>
      </c>
      <c r="O9" s="119"/>
      <c r="P9" s="119"/>
      <c r="Q9" s="119"/>
      <c r="R9" s="119"/>
      <c r="S9" s="119"/>
    </row>
    <row r="10" spans="2:19">
      <c r="B10" s="14" t="s">
        <v>160</v>
      </c>
      <c r="C10" s="14" t="s">
        <v>161</v>
      </c>
      <c r="D10" s="78" t="s">
        <v>162</v>
      </c>
      <c r="E10" s="12">
        <v>2000</v>
      </c>
      <c r="F10" s="12">
        <v>4500</v>
      </c>
      <c r="G10" s="12">
        <v>4000</v>
      </c>
      <c r="H10" s="22"/>
      <c r="I10" s="11" t="s">
        <v>161</v>
      </c>
      <c r="J10" s="12">
        <v>2000</v>
      </c>
      <c r="K10" s="12">
        <v>4500</v>
      </c>
      <c r="L10" s="12">
        <v>4000</v>
      </c>
      <c r="M10" s="123">
        <f t="shared" si="0"/>
        <v>125</v>
      </c>
    </row>
    <row r="11" spans="2:19">
      <c r="B11" s="114" t="s">
        <v>166</v>
      </c>
      <c r="C11" s="14" t="s">
        <v>88</v>
      </c>
      <c r="D11" s="79" t="s">
        <v>167</v>
      </c>
      <c r="E11" s="12">
        <v>1200</v>
      </c>
      <c r="F11" s="12">
        <v>2000</v>
      </c>
      <c r="G11" s="12">
        <v>1800</v>
      </c>
      <c r="H11" s="22"/>
      <c r="I11" s="11" t="s">
        <v>88</v>
      </c>
      <c r="J11" s="12">
        <v>1200</v>
      </c>
      <c r="K11" s="12">
        <v>2000</v>
      </c>
      <c r="L11" s="12">
        <v>1800</v>
      </c>
      <c r="M11" s="121">
        <f t="shared" si="0"/>
        <v>66.666666666666686</v>
      </c>
    </row>
    <row r="12" spans="2:19">
      <c r="B12" s="114"/>
      <c r="C12" s="14" t="s">
        <v>171</v>
      </c>
      <c r="D12" s="76" t="s">
        <v>172</v>
      </c>
      <c r="E12" s="12">
        <v>12000</v>
      </c>
      <c r="F12" s="12">
        <v>20000</v>
      </c>
      <c r="G12" s="12">
        <v>20000</v>
      </c>
      <c r="H12" s="22"/>
      <c r="I12" s="11" t="s">
        <v>171</v>
      </c>
      <c r="J12" s="12">
        <v>12000</v>
      </c>
      <c r="K12" s="12">
        <v>20000</v>
      </c>
      <c r="L12" s="12">
        <v>20000</v>
      </c>
      <c r="M12" s="121">
        <f t="shared" si="0"/>
        <v>66.666666666666686</v>
      </c>
    </row>
    <row r="13" spans="2:19">
      <c r="B13" s="14" t="s">
        <v>174</v>
      </c>
      <c r="C13" s="14" t="s">
        <v>175</v>
      </c>
      <c r="D13" s="76" t="s">
        <v>176</v>
      </c>
      <c r="E13" s="12">
        <v>800</v>
      </c>
      <c r="F13" s="12">
        <v>1900</v>
      </c>
      <c r="G13" s="12">
        <v>1510</v>
      </c>
      <c r="H13" s="22"/>
      <c r="I13" s="11" t="s">
        <v>175</v>
      </c>
      <c r="J13" s="12">
        <v>800</v>
      </c>
      <c r="K13" s="12">
        <v>1900</v>
      </c>
      <c r="L13" s="12">
        <v>1510</v>
      </c>
      <c r="M13" s="123">
        <f t="shared" si="0"/>
        <v>137.5</v>
      </c>
    </row>
    <row r="14" spans="2:19">
      <c r="B14" s="114" t="s">
        <v>179</v>
      </c>
      <c r="C14" s="14" t="s">
        <v>180</v>
      </c>
      <c r="D14" s="76" t="s">
        <v>47</v>
      </c>
      <c r="E14" s="12">
        <v>850</v>
      </c>
      <c r="F14" s="12">
        <v>3600</v>
      </c>
      <c r="G14" s="12">
        <v>2000</v>
      </c>
      <c r="H14" s="22"/>
      <c r="I14" s="11" t="s">
        <v>180</v>
      </c>
      <c r="J14" s="12">
        <v>850</v>
      </c>
      <c r="K14" s="12">
        <v>3600</v>
      </c>
      <c r="L14" s="12">
        <v>2000</v>
      </c>
      <c r="M14" s="123">
        <f t="shared" si="0"/>
        <v>323.52941176470591</v>
      </c>
    </row>
    <row r="15" spans="2:19">
      <c r="B15" s="114"/>
      <c r="C15" s="14" t="s">
        <v>182</v>
      </c>
      <c r="D15" s="76" t="s">
        <v>183</v>
      </c>
      <c r="E15" s="12">
        <v>6500</v>
      </c>
      <c r="F15" s="12">
        <v>9000</v>
      </c>
      <c r="G15" s="12">
        <v>8000</v>
      </c>
      <c r="H15" s="22"/>
      <c r="I15" s="11" t="s">
        <v>182</v>
      </c>
      <c r="J15" s="12">
        <v>6500</v>
      </c>
      <c r="K15" s="12">
        <v>9000</v>
      </c>
      <c r="L15" s="12">
        <v>8000</v>
      </c>
      <c r="M15" s="122">
        <f t="shared" si="0"/>
        <v>38.461538461538453</v>
      </c>
    </row>
  </sheetData>
  <mergeCells count="15">
    <mergeCell ref="L3:L4"/>
    <mergeCell ref="M3:M4"/>
    <mergeCell ref="O4:S9"/>
    <mergeCell ref="J3:J4"/>
    <mergeCell ref="K3:K4"/>
    <mergeCell ref="B14:B15"/>
    <mergeCell ref="I3:I4"/>
    <mergeCell ref="B3:B4"/>
    <mergeCell ref="C3:C4"/>
    <mergeCell ref="D3:D4"/>
    <mergeCell ref="E3:E4"/>
    <mergeCell ref="F3:F4"/>
    <mergeCell ref="G3:G4"/>
    <mergeCell ref="B5:B9"/>
    <mergeCell ref="B11:B12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34"/>
  <sheetViews>
    <sheetView zoomScale="50" zoomScaleNormal="50" workbookViewId="0"/>
  </sheetViews>
  <sheetFormatPr defaultColWidth="11.42578125" defaultRowHeight="17.25" customHeight="1"/>
  <cols>
    <col min="1" max="1" width="24.42578125" style="21" customWidth="1"/>
    <col min="2" max="2" width="12" style="21" bestFit="1" customWidth="1"/>
    <col min="3" max="3" width="10.5703125" style="21" customWidth="1"/>
    <col min="4" max="6" width="12" style="21" bestFit="1" customWidth="1"/>
    <col min="7" max="8" width="11.42578125" style="21"/>
    <col min="9" max="9" width="14" style="21" customWidth="1"/>
    <col min="10" max="10" width="16.85546875" style="2" customWidth="1"/>
    <col min="11" max="12" width="11.42578125" style="21"/>
    <col min="13" max="13" width="16.140625" style="2" customWidth="1"/>
    <col min="14" max="16384" width="11.42578125" style="21"/>
  </cols>
  <sheetData>
    <row r="2" spans="1:14" ht="17.25" customHeight="1">
      <c r="A2" s="1" t="s">
        <v>210</v>
      </c>
      <c r="B2" s="1">
        <v>2019</v>
      </c>
      <c r="C2" s="1">
        <v>2020</v>
      </c>
      <c r="D2" s="1">
        <v>2021</v>
      </c>
      <c r="E2" s="1">
        <v>2022</v>
      </c>
      <c r="F2" s="1">
        <v>2023</v>
      </c>
      <c r="G2" s="1" t="s">
        <v>211</v>
      </c>
      <c r="H2" s="1" t="s">
        <v>212</v>
      </c>
      <c r="J2" s="6"/>
    </row>
    <row r="3" spans="1:14" ht="29.25" customHeight="1">
      <c r="A3" s="37" t="s">
        <v>161</v>
      </c>
      <c r="B3" s="16">
        <v>2102.4934323366579</v>
      </c>
      <c r="C3" s="16">
        <v>2891.0527732327482</v>
      </c>
      <c r="D3" s="16">
        <v>3537.737376999426</v>
      </c>
      <c r="E3" s="16">
        <v>3475.6469986760362</v>
      </c>
      <c r="F3" s="16">
        <v>3611.1368423067911</v>
      </c>
      <c r="G3" s="16">
        <f t="shared" ref="G3:G10" si="0">AVERAGE(B3:F3)</f>
        <v>3123.6134847103322</v>
      </c>
      <c r="H3" s="16">
        <f t="shared" ref="H3:H10" si="1">(+B3+C3+D3+E3+F3)/5</f>
        <v>3123.6134847103322</v>
      </c>
      <c r="I3" s="11"/>
      <c r="J3" s="37" t="s">
        <v>88</v>
      </c>
      <c r="K3" s="16">
        <v>1506.3883473585765</v>
      </c>
      <c r="M3" s="8" t="s">
        <v>137</v>
      </c>
      <c r="N3" s="16">
        <v>8463.8833333333332</v>
      </c>
    </row>
    <row r="4" spans="1:14" ht="23.1">
      <c r="A4" s="25" t="s">
        <v>180</v>
      </c>
      <c r="B4" s="16">
        <v>1989.7247085939421</v>
      </c>
      <c r="C4" s="16">
        <v>1726.1804837189311</v>
      </c>
      <c r="D4" s="16">
        <v>1813.85439375446</v>
      </c>
      <c r="E4" s="16">
        <v>3407.910782671564</v>
      </c>
      <c r="F4" s="16">
        <v>3613.5076930771638</v>
      </c>
      <c r="G4" s="16">
        <f t="shared" si="0"/>
        <v>2510.2356123632126</v>
      </c>
      <c r="H4" s="16">
        <f t="shared" si="1"/>
        <v>2510.2356123632126</v>
      </c>
      <c r="I4" s="11"/>
      <c r="J4" s="25" t="s">
        <v>59</v>
      </c>
      <c r="K4" s="16">
        <v>1949.9246790582197</v>
      </c>
      <c r="M4" s="8" t="s">
        <v>213</v>
      </c>
      <c r="N4" s="16">
        <v>7303</v>
      </c>
    </row>
    <row r="5" spans="1:14" ht="23.1">
      <c r="A5" s="37" t="s">
        <v>88</v>
      </c>
      <c r="B5" s="16">
        <v>1118.5610512900851</v>
      </c>
      <c r="C5" s="16">
        <v>1420.779257386469</v>
      </c>
      <c r="D5" s="16">
        <v>1506.828338802301</v>
      </c>
      <c r="E5" s="16">
        <v>1684.7826061334979</v>
      </c>
      <c r="F5" s="16">
        <v>1800.99048318053</v>
      </c>
      <c r="G5" s="16">
        <f t="shared" si="0"/>
        <v>1506.3883473585765</v>
      </c>
      <c r="H5" s="16">
        <f t="shared" si="1"/>
        <v>1506.3883473585765</v>
      </c>
      <c r="I5" s="11"/>
      <c r="J5" s="28" t="s">
        <v>180</v>
      </c>
      <c r="K5" s="16">
        <v>2510.2356123632126</v>
      </c>
      <c r="M5" s="8" t="s">
        <v>214</v>
      </c>
      <c r="N5" s="16">
        <v>6276.6</v>
      </c>
    </row>
    <row r="6" spans="1:14" ht="14.45">
      <c r="A6" s="28" t="s">
        <v>59</v>
      </c>
      <c r="B6" s="16">
        <v>1971.187895524105</v>
      </c>
      <c r="C6" s="16">
        <v>1224.1677299308881</v>
      </c>
      <c r="D6" s="16">
        <v>1112.44345976604</v>
      </c>
      <c r="E6" s="16">
        <v>3248.1182959945691</v>
      </c>
      <c r="F6" s="16">
        <v>2193.7060140754961</v>
      </c>
      <c r="G6" s="16">
        <f t="shared" si="0"/>
        <v>1949.9246790582197</v>
      </c>
      <c r="H6" s="16">
        <f t="shared" si="1"/>
        <v>1949.9246790582197</v>
      </c>
      <c r="I6" s="11"/>
      <c r="J6" s="28" t="s">
        <v>175</v>
      </c>
      <c r="K6" s="16">
        <v>3060.3652000255993</v>
      </c>
      <c r="M6" s="28" t="s">
        <v>215</v>
      </c>
      <c r="N6" s="16">
        <v>1073.2763766303819</v>
      </c>
    </row>
    <row r="7" spans="1:14" ht="32.1" customHeight="1">
      <c r="A7" s="25" t="s">
        <v>175</v>
      </c>
      <c r="B7" s="16">
        <v>2494.0928794804349</v>
      </c>
      <c r="C7" s="16">
        <v>3132.145538065296</v>
      </c>
      <c r="D7" s="16">
        <v>2445.763840252293</v>
      </c>
      <c r="E7" s="16">
        <v>3353.8212861625912</v>
      </c>
      <c r="F7" s="16">
        <v>3876.0024561673822</v>
      </c>
      <c r="G7" s="16">
        <f t="shared" si="0"/>
        <v>3060.3652000255993</v>
      </c>
      <c r="H7" s="16">
        <f t="shared" si="1"/>
        <v>3060.3652000255993</v>
      </c>
      <c r="I7" s="11"/>
      <c r="J7" s="80" t="s">
        <v>161</v>
      </c>
      <c r="K7" s="16">
        <v>3123.6134847103322</v>
      </c>
      <c r="M7" s="81"/>
      <c r="N7" s="41"/>
    </row>
    <row r="8" spans="1:14" ht="32.1" customHeight="1">
      <c r="A8" s="37" t="s">
        <v>146</v>
      </c>
      <c r="B8" s="16">
        <v>6695.2</v>
      </c>
      <c r="C8" s="16">
        <v>6940</v>
      </c>
      <c r="D8" s="16">
        <v>6996</v>
      </c>
      <c r="E8" s="16">
        <v>8628</v>
      </c>
      <c r="F8" s="16">
        <v>12300</v>
      </c>
      <c r="G8" s="16">
        <f>AVERAGE(B8:F8)</f>
        <v>8311.84</v>
      </c>
      <c r="H8" s="16">
        <f t="shared" si="1"/>
        <v>8311.84</v>
      </c>
      <c r="I8" s="11"/>
      <c r="J8" s="37" t="s">
        <v>146</v>
      </c>
      <c r="K8" s="16">
        <v>8311.84</v>
      </c>
      <c r="N8" s="26"/>
    </row>
    <row r="9" spans="1:14" ht="32.1" customHeight="1">
      <c r="A9" s="37" t="s">
        <v>24</v>
      </c>
      <c r="B9" s="16">
        <v>6296</v>
      </c>
      <c r="C9" s="16">
        <v>8383</v>
      </c>
      <c r="D9" s="16">
        <v>12158</v>
      </c>
      <c r="E9" s="16">
        <v>17209</v>
      </c>
      <c r="F9" s="16">
        <v>13004</v>
      </c>
      <c r="G9" s="16">
        <f t="shared" si="0"/>
        <v>11410</v>
      </c>
      <c r="H9" s="16">
        <f>(+B9+C9+D9+E9+F9)/5</f>
        <v>11410</v>
      </c>
      <c r="I9" s="11"/>
      <c r="J9" s="37" t="s">
        <v>24</v>
      </c>
      <c r="K9" s="16">
        <v>11410</v>
      </c>
      <c r="N9" s="26"/>
    </row>
    <row r="10" spans="1:14" ht="32.1" customHeight="1">
      <c r="A10" s="8" t="s">
        <v>137</v>
      </c>
      <c r="B10" s="16">
        <v>6411</v>
      </c>
      <c r="C10" s="16">
        <v>6628.5</v>
      </c>
      <c r="D10" s="16">
        <v>8406.9166666666661</v>
      </c>
      <c r="E10" s="16">
        <v>9786</v>
      </c>
      <c r="F10" s="16">
        <v>11087</v>
      </c>
      <c r="G10" s="16">
        <f t="shared" si="0"/>
        <v>8463.8833333333332</v>
      </c>
      <c r="H10" s="16">
        <f t="shared" si="1"/>
        <v>8463.8833333333332</v>
      </c>
      <c r="I10" s="11"/>
      <c r="J10" s="6"/>
      <c r="N10" s="26"/>
    </row>
    <row r="11" spans="1:14" ht="32.1" customHeight="1">
      <c r="A11" s="8" t="s">
        <v>213</v>
      </c>
      <c r="B11" s="16">
        <v>5174</v>
      </c>
      <c r="C11" s="16">
        <v>5481</v>
      </c>
      <c r="D11" s="16">
        <v>7564</v>
      </c>
      <c r="E11" s="16">
        <v>8609</v>
      </c>
      <c r="F11" s="16">
        <v>9687</v>
      </c>
      <c r="G11" s="16">
        <f>AVERAGE(B11:F11)</f>
        <v>7303</v>
      </c>
      <c r="H11" s="16">
        <f>(+B11+C11+D11+E11+F11)/5</f>
        <v>7303</v>
      </c>
      <c r="I11" s="11"/>
      <c r="J11" s="6"/>
      <c r="N11" s="26"/>
    </row>
    <row r="12" spans="1:14" ht="32.1" customHeight="1">
      <c r="A12" s="8" t="s">
        <v>216</v>
      </c>
      <c r="B12" s="16">
        <v>4384</v>
      </c>
      <c r="C12" s="16">
        <v>4667</v>
      </c>
      <c r="D12" s="16">
        <v>6470</v>
      </c>
      <c r="E12" s="16">
        <v>8027</v>
      </c>
      <c r="F12" s="16">
        <v>7835</v>
      </c>
      <c r="G12" s="16">
        <f>AVERAGE(B12:F12)</f>
        <v>6276.6</v>
      </c>
      <c r="H12" s="16">
        <f>(+B12+C12+D12+E12+F12)/5</f>
        <v>6276.6</v>
      </c>
      <c r="I12" s="11"/>
      <c r="J12" s="6"/>
      <c r="N12" s="26"/>
    </row>
    <row r="13" spans="1:14" ht="17.25" customHeight="1">
      <c r="A13" s="28" t="s">
        <v>217</v>
      </c>
      <c r="B13" s="16">
        <v>834.64694698172855</v>
      </c>
      <c r="C13" s="16">
        <v>859.25291972349589</v>
      </c>
      <c r="D13" s="16">
        <v>923.97186335556262</v>
      </c>
      <c r="E13" s="16">
        <v>1200.050713055515</v>
      </c>
      <c r="F13" s="16">
        <v>1548.4594400356079</v>
      </c>
      <c r="G13" s="16">
        <f t="shared" ref="G13" si="2">AVERAGE(B13:F13)</f>
        <v>1073.2763766303819</v>
      </c>
      <c r="H13" s="16">
        <f t="shared" ref="H13" si="3">(+B13+C13+D13+E13+F13)/5</f>
        <v>1073.2763766303819</v>
      </c>
      <c r="I13" s="11"/>
      <c r="J13" s="6"/>
      <c r="N13" s="26"/>
    </row>
    <row r="14" spans="1:14" ht="17.25" customHeight="1">
      <c r="B14" s="16"/>
      <c r="C14" s="16"/>
      <c r="D14" s="16"/>
      <c r="E14" s="16"/>
      <c r="F14" s="16"/>
      <c r="G14" s="16"/>
      <c r="H14" s="16"/>
      <c r="I14" s="11"/>
    </row>
    <row r="15" spans="1:14" ht="24.75" customHeight="1">
      <c r="A15" s="5"/>
      <c r="I15" s="20"/>
    </row>
    <row r="16" spans="1:14" ht="17.25" customHeight="1">
      <c r="A16" s="27" t="s">
        <v>218</v>
      </c>
      <c r="I16" s="6"/>
    </row>
    <row r="17" spans="1:2" ht="17.25" customHeight="1">
      <c r="A17" s="18" t="s">
        <v>219</v>
      </c>
    </row>
    <row r="18" spans="1:2" ht="17.25" customHeight="1">
      <c r="A18" s="25" t="s">
        <v>220</v>
      </c>
    </row>
    <row r="19" spans="1:2" ht="17.25" customHeight="1">
      <c r="A19" s="120" t="s">
        <v>221</v>
      </c>
    </row>
    <row r="20" spans="1:2" ht="17.25" customHeight="1">
      <c r="A20" s="120"/>
    </row>
    <row r="21" spans="1:2" ht="17.25" customHeight="1">
      <c r="A21" s="22"/>
    </row>
    <row r="23" spans="1:2" ht="17.25" customHeight="1">
      <c r="A23" s="1" t="s">
        <v>210</v>
      </c>
      <c r="B23" s="1" t="s">
        <v>211</v>
      </c>
    </row>
    <row r="24" spans="1:2" ht="17.25" customHeight="1">
      <c r="A24" s="37" t="s">
        <v>88</v>
      </c>
      <c r="B24" s="16">
        <v>1506.3883473585765</v>
      </c>
    </row>
    <row r="25" spans="1:2" ht="17.25" customHeight="1">
      <c r="A25" s="25" t="s">
        <v>59</v>
      </c>
      <c r="B25" s="16">
        <v>1949.9246790582197</v>
      </c>
    </row>
    <row r="26" spans="1:2" ht="17.25" customHeight="1">
      <c r="A26" s="28" t="s">
        <v>180</v>
      </c>
      <c r="B26" s="16">
        <v>2510.2356123632126</v>
      </c>
    </row>
    <row r="27" spans="1:2" ht="17.25" customHeight="1">
      <c r="A27" s="28" t="s">
        <v>175</v>
      </c>
      <c r="B27" s="16">
        <v>3060.3652000255993</v>
      </c>
    </row>
    <row r="28" spans="1:2" ht="17.25" customHeight="1">
      <c r="A28" s="80" t="s">
        <v>161</v>
      </c>
      <c r="B28" s="16">
        <v>3123.6134847103322</v>
      </c>
    </row>
    <row r="29" spans="1:2" ht="17.25" customHeight="1">
      <c r="A29" s="37" t="s">
        <v>146</v>
      </c>
      <c r="B29" s="16">
        <v>8311.84</v>
      </c>
    </row>
    <row r="30" spans="1:2" ht="17.25" customHeight="1">
      <c r="A30" s="37" t="s">
        <v>24</v>
      </c>
      <c r="B30" s="16">
        <v>11410</v>
      </c>
    </row>
    <row r="31" spans="1:2" ht="17.25" customHeight="1">
      <c r="A31" s="8" t="s">
        <v>137</v>
      </c>
      <c r="B31" s="16">
        <v>8463.8833333333332</v>
      </c>
    </row>
    <row r="32" spans="1:2" ht="17.25" customHeight="1">
      <c r="A32" s="8" t="s">
        <v>213</v>
      </c>
      <c r="B32" s="16">
        <v>7303</v>
      </c>
    </row>
    <row r="33" spans="1:2" ht="17.25" customHeight="1">
      <c r="A33" s="8" t="s">
        <v>216</v>
      </c>
      <c r="B33" s="16">
        <v>6276.6</v>
      </c>
    </row>
    <row r="34" spans="1:2" ht="17.25" customHeight="1">
      <c r="A34" s="28" t="s">
        <v>217</v>
      </c>
      <c r="B34" s="16">
        <v>1073.2763766303819</v>
      </c>
    </row>
  </sheetData>
  <autoFilter ref="M2:N2" xr:uid="{00000000-0001-0000-0600-000000000000}">
    <sortState xmlns:xlrd2="http://schemas.microsoft.com/office/spreadsheetml/2017/richdata2" ref="M3:N6">
      <sortCondition descending="1" ref="N2"/>
    </sortState>
  </autoFilter>
  <sortState xmlns:xlrd2="http://schemas.microsoft.com/office/spreadsheetml/2017/richdata2" ref="A31:B32">
    <sortCondition descending="1" ref="B31:B32"/>
  </sortState>
  <mergeCells count="1">
    <mergeCell ref="A19:A20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5"/>
  <sheetViews>
    <sheetView topLeftCell="A12" zoomScale="60" zoomScaleNormal="60" workbookViewId="0">
      <selection activeCell="O32" sqref="O32"/>
    </sheetView>
  </sheetViews>
  <sheetFormatPr defaultColWidth="11.42578125" defaultRowHeight="14.45"/>
  <cols>
    <col min="1" max="1" width="6.42578125" style="21" customWidth="1"/>
    <col min="2" max="2" width="25" style="21" customWidth="1"/>
    <col min="3" max="8" width="11.42578125" style="21" customWidth="1"/>
    <col min="9" max="16384" width="11.42578125" style="21"/>
  </cols>
  <sheetData>
    <row r="2" spans="2:9" ht="15" customHeight="1">
      <c r="B2" s="1" t="s">
        <v>210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211</v>
      </c>
      <c r="I2" s="29"/>
    </row>
    <row r="3" spans="2:9">
      <c r="B3" s="37" t="s">
        <v>161</v>
      </c>
      <c r="C3" s="16">
        <v>2102.4934323366579</v>
      </c>
      <c r="D3" s="16">
        <v>2891.0527732327482</v>
      </c>
      <c r="E3" s="16">
        <v>3537.737376999426</v>
      </c>
      <c r="F3" s="16">
        <v>3475.6469986760362</v>
      </c>
      <c r="G3" s="16">
        <v>3611.1368423067911</v>
      </c>
      <c r="H3" s="16">
        <f t="shared" ref="H3:H10" si="0">AVERAGE(C3:G3)</f>
        <v>3123.6134847103322</v>
      </c>
      <c r="I3" s="16">
        <f t="shared" ref="I3:I10" si="1">(+C3+D3+E3+F3+G3)/5</f>
        <v>3123.6134847103322</v>
      </c>
    </row>
    <row r="4" spans="2:9">
      <c r="B4" s="25" t="s">
        <v>180</v>
      </c>
      <c r="C4" s="16">
        <v>1989.7247085939421</v>
      </c>
      <c r="D4" s="16">
        <v>1726.1804837189311</v>
      </c>
      <c r="E4" s="16">
        <v>1813.85439375446</v>
      </c>
      <c r="F4" s="16">
        <v>3407.910782671564</v>
      </c>
      <c r="G4" s="16">
        <v>3613.5076930771638</v>
      </c>
      <c r="H4" s="16">
        <f t="shared" si="0"/>
        <v>2510.2356123632126</v>
      </c>
      <c r="I4" s="16">
        <f t="shared" si="1"/>
        <v>2510.2356123632126</v>
      </c>
    </row>
    <row r="5" spans="2:9">
      <c r="B5" s="37" t="s">
        <v>88</v>
      </c>
      <c r="C5" s="16">
        <v>1118.5610512900851</v>
      </c>
      <c r="D5" s="16">
        <v>1420.779257386469</v>
      </c>
      <c r="E5" s="16">
        <v>1506.828338802301</v>
      </c>
      <c r="F5" s="16">
        <v>1684.7826061334979</v>
      </c>
      <c r="G5" s="16">
        <v>1800.99048318053</v>
      </c>
      <c r="H5" s="16">
        <f t="shared" si="0"/>
        <v>1506.3883473585765</v>
      </c>
      <c r="I5" s="16">
        <f t="shared" si="1"/>
        <v>1506.3883473585765</v>
      </c>
    </row>
    <row r="6" spans="2:9">
      <c r="B6" s="28" t="s">
        <v>59</v>
      </c>
      <c r="C6" s="16">
        <v>1971.187895524105</v>
      </c>
      <c r="D6" s="16">
        <v>1224.1677299308881</v>
      </c>
      <c r="E6" s="16">
        <v>1112.44345976604</v>
      </c>
      <c r="F6" s="16">
        <v>3248.1182959945691</v>
      </c>
      <c r="G6" s="16">
        <v>2193.7060140754961</v>
      </c>
      <c r="H6" s="16">
        <f t="shared" si="0"/>
        <v>1949.9246790582197</v>
      </c>
      <c r="I6" s="16">
        <f t="shared" si="1"/>
        <v>1949.9246790582197</v>
      </c>
    </row>
    <row r="7" spans="2:9">
      <c r="B7" s="25" t="s">
        <v>175</v>
      </c>
      <c r="C7" s="16">
        <v>2494.0928794804349</v>
      </c>
      <c r="D7" s="16">
        <v>3132.145538065296</v>
      </c>
      <c r="E7" s="16">
        <v>2445.763840252293</v>
      </c>
      <c r="F7" s="16">
        <v>3353.8212861625912</v>
      </c>
      <c r="G7" s="16">
        <v>3876.0024561673822</v>
      </c>
      <c r="H7" s="16">
        <f t="shared" si="0"/>
        <v>3060.3652000255993</v>
      </c>
      <c r="I7" s="16">
        <f t="shared" si="1"/>
        <v>3060.3652000255993</v>
      </c>
    </row>
    <row r="8" spans="2:9">
      <c r="B8" s="37" t="s">
        <v>146</v>
      </c>
      <c r="C8" s="16">
        <v>6695.2</v>
      </c>
      <c r="D8" s="16">
        <v>6940</v>
      </c>
      <c r="E8" s="16">
        <v>6996</v>
      </c>
      <c r="F8" s="16">
        <v>8628</v>
      </c>
      <c r="G8" s="16">
        <v>12300</v>
      </c>
      <c r="H8" s="16">
        <f>AVERAGE(C8:G8)</f>
        <v>8311.84</v>
      </c>
      <c r="I8" s="16">
        <f t="shared" si="1"/>
        <v>8311.84</v>
      </c>
    </row>
    <row r="9" spans="2:9">
      <c r="B9" s="37" t="s">
        <v>24</v>
      </c>
      <c r="C9" s="16">
        <v>6296</v>
      </c>
      <c r="D9" s="16">
        <v>8383</v>
      </c>
      <c r="E9" s="16">
        <v>12158</v>
      </c>
      <c r="F9" s="16">
        <v>17209</v>
      </c>
      <c r="G9" s="16">
        <v>13004</v>
      </c>
      <c r="H9" s="16">
        <f t="shared" si="0"/>
        <v>11410</v>
      </c>
      <c r="I9" s="16">
        <f>(+C9+D9+E9+F9+G9)/5</f>
        <v>11410</v>
      </c>
    </row>
    <row r="10" spans="2:9">
      <c r="B10" s="8" t="s">
        <v>137</v>
      </c>
      <c r="C10" s="16">
        <v>6411</v>
      </c>
      <c r="D10" s="16">
        <v>6628.5</v>
      </c>
      <c r="E10" s="16">
        <v>8406.9166666666661</v>
      </c>
      <c r="F10" s="16">
        <v>9786</v>
      </c>
      <c r="G10" s="16">
        <v>11087</v>
      </c>
      <c r="H10" s="16">
        <f t="shared" si="0"/>
        <v>8463.8833333333332</v>
      </c>
      <c r="I10" s="16">
        <f t="shared" si="1"/>
        <v>8463.8833333333332</v>
      </c>
    </row>
    <row r="11" spans="2:9">
      <c r="B11" s="8" t="s">
        <v>213</v>
      </c>
      <c r="C11" s="16">
        <v>5174</v>
      </c>
      <c r="D11" s="16">
        <v>5481</v>
      </c>
      <c r="E11" s="16">
        <v>7564</v>
      </c>
      <c r="F11" s="16">
        <v>8609</v>
      </c>
      <c r="G11" s="16">
        <v>9687</v>
      </c>
      <c r="H11" s="16">
        <f>AVERAGE(C11:G11)</f>
        <v>7303</v>
      </c>
      <c r="I11" s="16">
        <f>(+C11+D11+E11+F11+G11)/5</f>
        <v>7303</v>
      </c>
    </row>
    <row r="12" spans="2:9" ht="15">
      <c r="B12" s="8" t="s">
        <v>216</v>
      </c>
      <c r="C12" s="16">
        <v>4384</v>
      </c>
      <c r="D12" s="16">
        <v>4667</v>
      </c>
      <c r="E12" s="16">
        <v>6470</v>
      </c>
      <c r="F12" s="16">
        <v>8027</v>
      </c>
      <c r="G12" s="16">
        <v>7835</v>
      </c>
      <c r="H12" s="16">
        <f>AVERAGE(C12:G12)</f>
        <v>6276.6</v>
      </c>
      <c r="I12" s="16">
        <f>(+C12+D12+E12+F12+G12)/5</f>
        <v>6276.6</v>
      </c>
    </row>
    <row r="13" spans="2:9">
      <c r="B13" s="28" t="s">
        <v>217</v>
      </c>
      <c r="C13" s="16">
        <v>834.64694698172855</v>
      </c>
      <c r="D13" s="16">
        <v>859.25291972349589</v>
      </c>
      <c r="E13" s="16">
        <v>923.97186335556262</v>
      </c>
      <c r="F13" s="16">
        <v>1200.050713055515</v>
      </c>
      <c r="G13" s="16">
        <v>1548.4594400356079</v>
      </c>
      <c r="H13" s="16">
        <f t="shared" ref="H13" si="2">AVERAGE(C13:G13)</f>
        <v>1073.2763766303819</v>
      </c>
      <c r="I13" s="16">
        <f t="shared" ref="I13" si="3">(+C13+D13+E13+F13+G13)/5</f>
        <v>1073.2763766303819</v>
      </c>
    </row>
    <row r="14" spans="2:9">
      <c r="B14" s="25"/>
      <c r="C14" s="31"/>
      <c r="D14" s="31"/>
      <c r="E14" s="31"/>
      <c r="F14" s="31"/>
      <c r="G14" s="31"/>
      <c r="H14" s="31"/>
      <c r="I14" s="29"/>
    </row>
    <row r="15" spans="2:9">
      <c r="B15" s="25"/>
      <c r="C15" s="31"/>
      <c r="D15" s="31"/>
      <c r="E15" s="31"/>
      <c r="F15" s="31"/>
      <c r="G15" s="31"/>
      <c r="H15" s="31"/>
      <c r="I15" s="29"/>
    </row>
    <row r="16" spans="2:9">
      <c r="B16" s="18"/>
      <c r="C16" s="31"/>
      <c r="D16" s="31"/>
      <c r="E16" s="31"/>
      <c r="F16" s="31"/>
      <c r="G16" s="31"/>
      <c r="H16" s="31"/>
      <c r="I16" s="29"/>
    </row>
    <row r="17" spans="2:9" ht="15" thickBot="1">
      <c r="B17" s="30"/>
      <c r="C17" s="30"/>
      <c r="D17" s="31"/>
      <c r="E17" s="31"/>
      <c r="F17" s="31"/>
      <c r="G17" s="31"/>
      <c r="H17" s="30"/>
      <c r="I17" s="29"/>
    </row>
    <row r="18" spans="2:9">
      <c r="B18" s="9" t="s">
        <v>222</v>
      </c>
      <c r="C18" s="30"/>
      <c r="D18" s="31"/>
      <c r="E18" s="31"/>
      <c r="F18" s="31"/>
      <c r="G18" s="31"/>
      <c r="H18" s="30"/>
      <c r="I18" s="29"/>
    </row>
    <row r="19" spans="2:9">
      <c r="B19" s="4" t="s">
        <v>223</v>
      </c>
      <c r="C19" s="30"/>
      <c r="D19" s="31"/>
      <c r="E19" s="31"/>
      <c r="F19" s="31"/>
      <c r="G19" s="31"/>
      <c r="H19" s="30"/>
      <c r="I19" s="29"/>
    </row>
    <row r="20" spans="2:9">
      <c r="B20" s="27" t="s">
        <v>218</v>
      </c>
      <c r="C20" s="30"/>
      <c r="D20" s="31"/>
      <c r="E20" s="31"/>
      <c r="F20" s="31"/>
      <c r="G20" s="31"/>
      <c r="H20" s="30"/>
      <c r="I20" s="29"/>
    </row>
    <row r="21" spans="2:9" ht="36.6" customHeight="1" thickBot="1">
      <c r="B21" s="32" t="s">
        <v>224</v>
      </c>
      <c r="C21" s="30"/>
      <c r="D21" s="31"/>
      <c r="E21" s="31"/>
      <c r="F21" s="31"/>
      <c r="G21" s="31"/>
      <c r="H21" s="30"/>
      <c r="I21" s="29"/>
    </row>
    <row r="22" spans="2:9">
      <c r="B22" s="30"/>
      <c r="C22" s="30"/>
      <c r="D22" s="31"/>
      <c r="E22" s="31"/>
      <c r="F22" s="31"/>
      <c r="G22" s="31"/>
      <c r="H22" s="30"/>
      <c r="I22" s="29"/>
    </row>
    <row r="23" spans="2:9">
      <c r="B23" s="30"/>
      <c r="C23" s="30"/>
      <c r="D23" s="31"/>
      <c r="E23" s="31"/>
      <c r="F23" s="31"/>
      <c r="G23" s="31"/>
      <c r="H23" s="30"/>
      <c r="I23" s="29"/>
    </row>
    <row r="24" spans="2:9">
      <c r="B24" s="1" t="s">
        <v>210</v>
      </c>
      <c r="C24" s="1">
        <v>2020</v>
      </c>
      <c r="D24" s="1">
        <v>2021</v>
      </c>
      <c r="E24" s="1">
        <v>2022</v>
      </c>
      <c r="F24" s="1">
        <v>2023</v>
      </c>
      <c r="G24" s="22"/>
      <c r="H24" s="22"/>
    </row>
    <row r="25" spans="2:9" ht="15" customHeight="1">
      <c r="B25" s="37" t="s">
        <v>161</v>
      </c>
      <c r="C25" s="10">
        <f t="shared" ref="C25:F35" si="4">D3/C3*100-100</f>
        <v>37.505912207283586</v>
      </c>
      <c r="D25" s="10">
        <f t="shared" si="4"/>
        <v>22.368481466478428</v>
      </c>
      <c r="E25" s="10">
        <f t="shared" si="4"/>
        <v>-1.7550872692549149</v>
      </c>
      <c r="F25" s="10">
        <f t="shared" si="4"/>
        <v>3.8982625014095618</v>
      </c>
      <c r="G25" s="17">
        <f t="array" ref="G25">+AVERAGE(ABS(C25:F25))</f>
        <v>16.381935861106623</v>
      </c>
      <c r="H25" s="22"/>
    </row>
    <row r="26" spans="2:9">
      <c r="B26" s="25" t="s">
        <v>180</v>
      </c>
      <c r="C26" s="10">
        <f t="shared" si="4"/>
        <v>-13.245260700473835</v>
      </c>
      <c r="D26" s="10">
        <f t="shared" si="4"/>
        <v>5.0790697069313211</v>
      </c>
      <c r="E26" s="10">
        <f t="shared" si="4"/>
        <v>87.88226852198423</v>
      </c>
      <c r="F26" s="10">
        <f t="shared" si="4"/>
        <v>6.0329311275110911</v>
      </c>
      <c r="G26" s="13">
        <f t="array" ref="G26">+AVERAGE(ABS(C26:F26))</f>
        <v>28.059882514225119</v>
      </c>
      <c r="H26" s="22"/>
    </row>
    <row r="27" spans="2:9">
      <c r="B27" s="37" t="s">
        <v>88</v>
      </c>
      <c r="C27" s="10">
        <f t="shared" si="4"/>
        <v>27.018481087627947</v>
      </c>
      <c r="D27" s="10">
        <f t="shared" si="4"/>
        <v>6.056470839398358</v>
      </c>
      <c r="E27" s="10">
        <f t="shared" si="4"/>
        <v>11.809856686969638</v>
      </c>
      <c r="F27" s="10">
        <f t="shared" si="4"/>
        <v>6.8974998094100783</v>
      </c>
      <c r="G27" s="17">
        <f t="array" ref="G27">+AVERAGE(ABS(C27:F27))</f>
        <v>12.945577105851505</v>
      </c>
      <c r="H27" s="22"/>
    </row>
    <row r="28" spans="2:9">
      <c r="B28" s="28" t="s">
        <v>59</v>
      </c>
      <c r="C28" s="10">
        <f t="shared" si="4"/>
        <v>-37.896953775408463</v>
      </c>
      <c r="D28" s="10">
        <f t="shared" si="4"/>
        <v>-9.1265492001782746</v>
      </c>
      <c r="E28" s="10">
        <f t="shared" si="4"/>
        <v>191.98052876122682</v>
      </c>
      <c r="F28" s="10">
        <f t="shared" si="4"/>
        <v>-32.462250011624448</v>
      </c>
      <c r="G28" s="13">
        <f t="array" ref="G28">+AVERAGE(ABS(C28:F28))</f>
        <v>67.866570437109502</v>
      </c>
      <c r="H28" s="22"/>
    </row>
    <row r="29" spans="2:9">
      <c r="B29" s="25" t="s">
        <v>175</v>
      </c>
      <c r="C29" s="10">
        <f t="shared" si="4"/>
        <v>25.58255403534848</v>
      </c>
      <c r="D29" s="10">
        <f t="shared" si="4"/>
        <v>-21.914106144536831</v>
      </c>
      <c r="E29" s="10">
        <f t="shared" si="4"/>
        <v>37.127764789286744</v>
      </c>
      <c r="F29" s="10">
        <f t="shared" si="4"/>
        <v>15.569737485990657</v>
      </c>
      <c r="G29" s="38">
        <f t="array" ref="G29">+AVERAGE(ABS(C29:F29))</f>
        <v>25.048540613790678</v>
      </c>
      <c r="H29" s="22"/>
    </row>
    <row r="30" spans="2:9">
      <c r="B30" s="37" t="s">
        <v>146</v>
      </c>
      <c r="C30" s="10">
        <f t="shared" si="4"/>
        <v>3.656350818496847</v>
      </c>
      <c r="D30" s="10">
        <f t="shared" si="4"/>
        <v>0.80691642651295581</v>
      </c>
      <c r="E30" s="10">
        <f t="shared" si="4"/>
        <v>23.327615780445981</v>
      </c>
      <c r="F30" s="10">
        <f t="shared" si="4"/>
        <v>42.559109874826135</v>
      </c>
      <c r="G30" s="38">
        <f t="array" ref="G30">+AVERAGE(ABS(C30:F30))</f>
        <v>17.58749822507048</v>
      </c>
      <c r="H30" s="22"/>
    </row>
    <row r="31" spans="2:9">
      <c r="B31" s="37" t="s">
        <v>24</v>
      </c>
      <c r="C31" s="10">
        <f t="shared" si="4"/>
        <v>33.148030495552717</v>
      </c>
      <c r="D31" s="10">
        <f t="shared" si="4"/>
        <v>45.031611594894429</v>
      </c>
      <c r="E31" s="10">
        <f t="shared" si="4"/>
        <v>41.544661950978792</v>
      </c>
      <c r="F31" s="10">
        <f t="shared" si="4"/>
        <v>-24.434888721018069</v>
      </c>
      <c r="G31" s="13">
        <f t="array" ref="G31">+AVERAGE(ABS(C31:F31))</f>
        <v>36.039798190611002</v>
      </c>
      <c r="H31" s="22"/>
    </row>
    <row r="32" spans="2:9">
      <c r="B32" s="8" t="s">
        <v>137</v>
      </c>
      <c r="C32" s="10">
        <f t="shared" si="4"/>
        <v>3.3926064576509134</v>
      </c>
      <c r="D32" s="10">
        <f t="shared" si="4"/>
        <v>26.829850896381771</v>
      </c>
      <c r="E32" s="10">
        <f t="shared" si="4"/>
        <v>16.404151343635704</v>
      </c>
      <c r="F32" s="10">
        <f t="shared" si="4"/>
        <v>13.294502350296341</v>
      </c>
      <c r="G32" s="17">
        <f t="array" ref="G32">+AVERAGE(ABS(C32:F32))</f>
        <v>14.980277761991182</v>
      </c>
      <c r="H32" s="22"/>
    </row>
    <row r="33" spans="2:8">
      <c r="B33" s="8" t="s">
        <v>213</v>
      </c>
      <c r="C33" s="10">
        <f t="shared" si="4"/>
        <v>5.9335137224584571</v>
      </c>
      <c r="D33" s="10">
        <f t="shared" si="4"/>
        <v>38.004013866082829</v>
      </c>
      <c r="E33" s="10">
        <f t="shared" si="4"/>
        <v>13.815441565309357</v>
      </c>
      <c r="F33" s="10">
        <f t="shared" si="4"/>
        <v>12.521779533046811</v>
      </c>
      <c r="G33" s="38">
        <f t="array" ref="G33">+AVERAGE(ABS(C33:F33))</f>
        <v>17.568687171724363</v>
      </c>
      <c r="H33" s="22"/>
    </row>
    <row r="34" spans="2:8" ht="15">
      <c r="B34" s="8" t="s">
        <v>216</v>
      </c>
      <c r="C34" s="10">
        <f t="shared" si="4"/>
        <v>6.4552919708029179</v>
      </c>
      <c r="D34" s="10">
        <f t="shared" si="4"/>
        <v>38.632954788943636</v>
      </c>
      <c r="E34" s="10">
        <f t="shared" si="4"/>
        <v>24.064914992272037</v>
      </c>
      <c r="F34" s="10">
        <f t="shared" si="4"/>
        <v>-2.3919272455462703</v>
      </c>
      <c r="G34" s="38">
        <f t="array" ref="G34">+AVERAGE(ABS(C34:F34))</f>
        <v>17.886272249391215</v>
      </c>
      <c r="H34" s="42"/>
    </row>
    <row r="35" spans="2:8">
      <c r="B35" s="28" t="s">
        <v>217</v>
      </c>
      <c r="C35" s="10">
        <f t="shared" si="4"/>
        <v>2.9480695796885215</v>
      </c>
      <c r="D35" s="10">
        <f t="shared" si="4"/>
        <v>7.5320015965605336</v>
      </c>
      <c r="E35" s="10">
        <f t="shared" si="4"/>
        <v>29.879573247752859</v>
      </c>
      <c r="F35" s="10">
        <f t="shared" si="4"/>
        <v>29.032833628588094</v>
      </c>
      <c r="G35" s="38">
        <f t="array" ref="G35">+AVERAGE(ABS(C35:F35))</f>
        <v>17.348119513147502</v>
      </c>
      <c r="H35" s="4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B8DA0D65-5454-49A1-9774-9F42B78B6C0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Paola Chinchilla Alvarez</cp:lastModifiedBy>
  <cp:revision/>
  <dcterms:created xsi:type="dcterms:W3CDTF">2024-08-23T00:06:32Z</dcterms:created>
  <dcterms:modified xsi:type="dcterms:W3CDTF">2025-06-10T16:10:12Z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