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OROCUE\"/>
    </mc:Choice>
  </mc:AlternateContent>
  <xr:revisionPtr revIDLastSave="0" documentId="11_84302307497650D114BE4D33F4561334DA765EC7" xr6:coauthVersionLast="47" xr6:coauthVersionMax="47" xr10:uidLastSave="{00000000-0000-0000-0000-000000000000}"/>
  <bookViews>
    <workbookView xWindow="0" yWindow="0" windowWidth="20490" windowHeight="7755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externalReferences>
    <externalReference r:id="rId9"/>
    <externalReference r:id="rId10"/>
  </externalReferences>
  <definedNames>
    <definedName name="_xlnm._FilterDatabase" localSheetId="4" hidden="1">'4.3.1. % MERCADO FLETE PRODUCTO'!$B$14:$E$21</definedName>
    <definedName name="_xlnm._FilterDatabase" localSheetId="5" hidden="1">'4.3.2. PRECIOS PAGAD PRODUCTOR'!$B$2:$G$5</definedName>
    <definedName name="_xlnm._FilterDatabase" localSheetId="6" hidden="1">'4.3.3. PRECIOS PROMEDIO SIPSA'!$N$2:$O$6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8" l="1"/>
  <c r="I5" i="8"/>
  <c r="I6" i="8"/>
  <c r="I7" i="8"/>
  <c r="I8" i="8"/>
  <c r="I9" i="8"/>
  <c r="H4" i="8"/>
  <c r="H5" i="8"/>
  <c r="H6" i="8"/>
  <c r="H7" i="8"/>
  <c r="H8" i="8"/>
  <c r="H9" i="8"/>
  <c r="H3" i="8"/>
  <c r="I3" i="8" l="1"/>
  <c r="I6" i="6" l="1"/>
  <c r="I9" i="9" l="1"/>
  <c r="H9" i="9"/>
  <c r="I8" i="9"/>
  <c r="H8" i="9"/>
  <c r="I7" i="9"/>
  <c r="H7" i="9"/>
  <c r="I6" i="9"/>
  <c r="H6" i="9"/>
  <c r="I5" i="9"/>
  <c r="H5" i="9"/>
  <c r="I4" i="9"/>
  <c r="H4" i="9"/>
  <c r="I3" i="9"/>
  <c r="H3" i="9"/>
  <c r="M5" i="7" l="1"/>
  <c r="I5" i="6"/>
  <c r="I3" i="6" l="1"/>
  <c r="I4" i="6"/>
  <c r="I7" i="6"/>
  <c r="I8" i="6"/>
  <c r="F15" i="9" l="1"/>
  <c r="F16" i="9"/>
  <c r="F17" i="9"/>
  <c r="F18" i="9"/>
  <c r="F19" i="9"/>
  <c r="F20" i="9"/>
  <c r="E15" i="9"/>
  <c r="E16" i="9"/>
  <c r="E17" i="9"/>
  <c r="E18" i="9"/>
  <c r="E19" i="9"/>
  <c r="E20" i="9"/>
  <c r="D15" i="9"/>
  <c r="D16" i="9"/>
  <c r="D17" i="9"/>
  <c r="D18" i="9"/>
  <c r="D19" i="9"/>
  <c r="D20" i="9"/>
  <c r="D14" i="9"/>
  <c r="E14" i="9"/>
  <c r="F14" i="9"/>
  <c r="C15" i="9"/>
  <c r="C16" i="9"/>
  <c r="C17" i="9"/>
  <c r="C18" i="9"/>
  <c r="C19" i="9"/>
  <c r="C20" i="9"/>
  <c r="C14" i="9"/>
  <c r="I9" i="6"/>
  <c r="M6" i="7"/>
  <c r="M7" i="7"/>
  <c r="M8" i="7"/>
  <c r="M9" i="7"/>
  <c r="M10" i="7"/>
  <c r="M11" i="7"/>
  <c r="G18" i="9" l="1" a="1"/>
  <c r="G18" i="9" s="1"/>
  <c r="G20" i="9" a="1"/>
  <c r="G20" i="9" s="1"/>
  <c r="G16" i="9" a="1"/>
  <c r="G16" i="9" s="1"/>
  <c r="G14" i="9" a="1"/>
  <c r="G14" i="9" s="1"/>
  <c r="G17" i="9" a="1"/>
  <c r="G17" i="9" s="1"/>
  <c r="G19" i="9" a="1"/>
  <c r="G19" i="9" s="1"/>
  <c r="G15" i="9" a="1"/>
  <c r="G15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<sst xmlns="http://schemas.openxmlformats.org/spreadsheetml/2006/main" count="316" uniqueCount="140">
  <si>
    <t>Tabla 1. Organizaciones de la Agricultura Familiar (OAF) participantes de los encuentros territoriales en el municipio de Orocue</t>
  </si>
  <si>
    <t>Nombre y sigla asociación</t>
  </si>
  <si>
    <t>Principales productos comercializados</t>
  </si>
  <si>
    <t>No. de familias asociadas</t>
  </si>
  <si>
    <t>Servicios que presta la OAF</t>
  </si>
  <si>
    <t>Asociación Campo Alegre Productivo</t>
  </si>
  <si>
    <t>Maíz</t>
  </si>
  <si>
    <t>Alquiler De Banco De Maquinaria Y Herramientas</t>
  </si>
  <si>
    <t>Yuca</t>
  </si>
  <si>
    <t xml:space="preserve">Plátano </t>
  </si>
  <si>
    <t>Comité Municipal De Ganaderos De Orocué (Comiganoro)</t>
  </si>
  <si>
    <t>Res kg en pie</t>
  </si>
  <si>
    <t>Venta De Insumos</t>
  </si>
  <si>
    <t>Producto(s)</t>
  </si>
  <si>
    <t>Presentación</t>
  </si>
  <si>
    <t>Clientes (%)</t>
  </si>
  <si>
    <t>Contrato y/o acuerdo comercial establecido</t>
  </si>
  <si>
    <t>Forma de pago</t>
  </si>
  <si>
    <t>Primer punto de comercialización  (%)</t>
  </si>
  <si>
    <t>Bulto 50 kg</t>
  </si>
  <si>
    <t>Intermediario 80%
Minorista 10%</t>
  </si>
  <si>
    <t>No</t>
  </si>
  <si>
    <t>Contado</t>
  </si>
  <si>
    <t>Centro poblado Campo Alegre 80%</t>
  </si>
  <si>
    <t xml:space="preserve"> kg en pie</t>
  </si>
  <si>
    <t>Intermediario  100%</t>
  </si>
  <si>
    <t>Centro poblado la Esmeralda 100%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</si>
  <si>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Orocue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</si>
  <si>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</si>
  <si>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</si>
  <si>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</si>
  <si>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</si>
  <si>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</si>
  <si>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Fama La Candelaria</t>
  </si>
  <si>
    <t>Minoristas</t>
  </si>
  <si>
    <t>Res en kg en pie</t>
  </si>
  <si>
    <t>Cabecera Municipal Orocue</t>
  </si>
  <si>
    <t>Centros Poblados Orocue 100%</t>
  </si>
  <si>
    <t>Cerdo kg en pie</t>
  </si>
  <si>
    <t>Deliciias de reyes</t>
  </si>
  <si>
    <t>Delicias de reyes</t>
  </si>
  <si>
    <t>Horeca</t>
  </si>
  <si>
    <t xml:space="preserve">Pollo entero </t>
  </si>
  <si>
    <t>Adriana Gonzalez</t>
  </si>
  <si>
    <t>Adriana González</t>
  </si>
  <si>
    <t>Agroindustria</t>
  </si>
  <si>
    <t>Leche (Litro)</t>
  </si>
  <si>
    <t>Centro Poblado Vereda  la Esmeralda</t>
  </si>
  <si>
    <t>Centro poblado La Esmeralda 100%</t>
  </si>
  <si>
    <t>Compra y venta deproductos agricolas Vda El Remolino</t>
  </si>
  <si>
    <t>Compra y venta de productos agrícolas Vda El Remolino</t>
  </si>
  <si>
    <t xml:space="preserve">Intermediario </t>
  </si>
  <si>
    <t>Plátano</t>
  </si>
  <si>
    <t>Centro poblado Vereda El Remolino</t>
  </si>
  <si>
    <t>Centros Poblados Orocue 50% Municipios cercanos 50%</t>
  </si>
  <si>
    <t>Inversiones Orocue</t>
  </si>
  <si>
    <t>Compra y venta deproductos agricolas Vda l¡La Esmeralda</t>
  </si>
  <si>
    <t>Compra y venta de productos agrícolas Vda La Esmeralda</t>
  </si>
  <si>
    <t>Maíz seco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</si>
  <si>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Orocue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</si>
  <si>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</si>
  <si>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</si>
  <si>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</si>
  <si>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</si>
  <si>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</si>
  <si>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</si>
  <si>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 xml:space="preserve">Kg en pie </t>
  </si>
  <si>
    <t xml:space="preserve">Quincenal </t>
  </si>
  <si>
    <t>Credito</t>
  </si>
  <si>
    <t>Finca 100%</t>
  </si>
  <si>
    <t>Orocue 100%</t>
  </si>
  <si>
    <t xml:space="preserve">Pollo Entero </t>
  </si>
  <si>
    <t xml:space="preserve">Semanal </t>
  </si>
  <si>
    <t xml:space="preserve">Litro </t>
  </si>
  <si>
    <t xml:space="preserve">Centro Poblado La Esmeralda 100% </t>
  </si>
  <si>
    <t>Platano</t>
  </si>
  <si>
    <t>Bolsa 25 Kg</t>
  </si>
  <si>
    <t>Yopal 100%</t>
  </si>
  <si>
    <t>Kilogramo</t>
  </si>
  <si>
    <t>Maiz seco</t>
  </si>
  <si>
    <t>Bulto 50 Kg</t>
  </si>
  <si>
    <t xml:space="preserve">Centro Poblado La Palmita 100% </t>
  </si>
  <si>
    <r>
      <t xml:space="preserve">Fuente: </t>
    </r>
    <r>
      <rPr>
        <sz val="10"/>
        <color rgb="FF000000"/>
        <rFont val="Arial"/>
        <family val="2"/>
      </rPr>
      <t>ANT, 2025</t>
    </r>
  </si>
  <si>
    <t>UFH</t>
  </si>
  <si>
    <t>Línea productiva</t>
  </si>
  <si>
    <t>Presentación del producto</t>
  </si>
  <si>
    <t>Principales compradores</t>
  </si>
  <si>
    <t>Primer punto de comercialización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</si>
  <si>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</si>
  <si>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</si>
  <si>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</si>
  <si>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</si>
  <si>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</si>
  <si>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</si>
  <si>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</si>
  <si>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minimo</t>
  </si>
  <si>
    <t>Maximo</t>
  </si>
  <si>
    <t>02Va-80</t>
  </si>
  <si>
    <t>Maíz Amarillo Tradicional</t>
  </si>
  <si>
    <t xml:space="preserve">Consumidor Final 
</t>
  </si>
  <si>
    <t xml:space="preserve">100%
</t>
  </si>
  <si>
    <t>Cabecera Municipal 100%</t>
  </si>
  <si>
    <t>03Va-73</t>
  </si>
  <si>
    <t>09VaL-38</t>
  </si>
  <si>
    <t>Avicultura De Engorde</t>
  </si>
  <si>
    <t xml:space="preserve">Consumidor Final 
Minorista </t>
  </si>
  <si>
    <t xml:space="preserve">70%
30%
</t>
  </si>
  <si>
    <t>Cabecera Municipal 70%
Minorista 30%</t>
  </si>
  <si>
    <t>11VaiEL-23</t>
  </si>
  <si>
    <t>Ganadería De Ceba (res kg en pie)</t>
  </si>
  <si>
    <t>Cabecera Municipal 50%
Finca 50%</t>
  </si>
  <si>
    <t>Ganadería Doble Propósito (leche)</t>
  </si>
  <si>
    <t>Pimpina de 25 litros</t>
  </si>
  <si>
    <t>11VaiL-23</t>
  </si>
  <si>
    <t>Porcicultura De Cría</t>
  </si>
  <si>
    <t>Lechon 12 Kg</t>
  </si>
  <si>
    <t>Polígono</t>
  </si>
  <si>
    <t>Corregimiento o vereda</t>
  </si>
  <si>
    <t>LA PALMITA</t>
  </si>
  <si>
    <t>CAMPO ALEGRE</t>
  </si>
  <si>
    <t>LA UNION</t>
  </si>
  <si>
    <t>Ganadería De Ceba</t>
  </si>
  <si>
    <t>EL PELLIZCO</t>
  </si>
  <si>
    <t>Ganadería Doble Propósito</t>
  </si>
  <si>
    <t>BRISAS DE MARE MARE</t>
  </si>
  <si>
    <t>REMOLINO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</si>
  <si>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</si>
  <si>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</si>
  <si>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</si>
  <si>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</si>
  <si>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</si>
  <si>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</si>
  <si>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</si>
  <si>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Ganadería De Ceba (Res kg en pie)</t>
  </si>
  <si>
    <t>Ganadería Doble Propósito (Leche)</t>
  </si>
  <si>
    <t>yuca industrial sipsa no registra precios</t>
  </si>
  <si>
    <t>Precio a escala municipal</t>
  </si>
  <si>
    <t>Precio a escala departamental</t>
  </si>
  <si>
    <t>Precios a escala nacional</t>
  </si>
  <si>
    <t>Precios gremios ( Porkcolombia*, Ffenavi**, Fedegan***)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</si>
</sst>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&quot;$&quot;\ * #,##0_-;\-&quot;$&quot;\ * #,##0_-;_-&quot;$&quot;\ * &quot;-&quot;??_-;_-@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rgb="FF000000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b/>
      <sz val="11"/>
      <color theme="1"/>
      <name val="Aptos Narrow"/>
      <family val="2"/>
      <scheme val="minor"/>
    </font>
    <font>
      <sz val="11"/>
      <color theme="1"/>
      <name val="Calibri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rgb="FFFFFFFF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4F7F"/>
        <bgColor indexed="64"/>
      </patternFill>
    </fill>
    <fill>
      <patternFill patternType="solid">
        <fgColor rgb="FF005CE6"/>
        <bgColor indexed="64"/>
      </patternFill>
    </fill>
    <fill>
      <patternFill patternType="solid">
        <fgColor rgb="FF00A9E6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5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8">
    <xf numFmtId="0" fontId="0" fillId="0" borderId="0" xfId="0"/>
    <xf numFmtId="0" fontId="6" fillId="1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165" fontId="8" fillId="0" borderId="1" xfId="1" applyNumberFormat="1" applyFont="1" applyBorder="1" applyAlignment="1">
      <alignment horizontal="center" vertical="center"/>
    </xf>
    <xf numFmtId="165" fontId="8" fillId="0" borderId="0" xfId="1" applyNumberFormat="1" applyFont="1" applyBorder="1"/>
    <xf numFmtId="0" fontId="9" fillId="2" borderId="1" xfId="0" applyFont="1" applyFill="1" applyBorder="1" applyAlignment="1">
      <alignment horizontal="center" vertical="center" wrapText="1"/>
    </xf>
    <xf numFmtId="168" fontId="8" fillId="4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43" fontId="7" fillId="0" borderId="1" xfId="8" applyFont="1" applyFill="1" applyBorder="1" applyAlignment="1">
      <alignment horizontal="center" vertical="center"/>
    </xf>
    <xf numFmtId="165" fontId="8" fillId="0" borderId="0" xfId="1" applyNumberFormat="1" applyFont="1" applyBorder="1" applyAlignment="1">
      <alignment horizontal="center" vertical="center"/>
    </xf>
    <xf numFmtId="43" fontId="8" fillId="5" borderId="1" xfId="8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/>
      <protection locked="0"/>
    </xf>
    <xf numFmtId="0" fontId="11" fillId="7" borderId="2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1" fillId="7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165" fontId="0" fillId="0" borderId="1" xfId="1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67" fontId="7" fillId="0" borderId="0" xfId="7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8" fillId="0" borderId="1" xfId="8" applyFont="1" applyFill="1" applyBorder="1" applyAlignment="1">
      <alignment horizontal="center" vertical="center"/>
    </xf>
    <xf numFmtId="9" fontId="8" fillId="9" borderId="1" xfId="9" applyFont="1" applyFill="1" applyBorder="1" applyAlignment="1">
      <alignment horizontal="center" vertical="center"/>
    </xf>
    <xf numFmtId="9" fontId="8" fillId="11" borderId="1" xfId="9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1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5" fontId="0" fillId="0" borderId="0" xfId="1" applyNumberFormat="1" applyFont="1" applyFill="1" applyBorder="1"/>
    <xf numFmtId="0" fontId="7" fillId="0" borderId="0" xfId="0" applyFont="1" applyAlignment="1">
      <alignment horizontal="center" vertical="center" wrapText="1"/>
    </xf>
    <xf numFmtId="165" fontId="0" fillId="0" borderId="0" xfId="1" applyNumberFormat="1" applyFont="1" applyBorder="1" applyAlignment="1">
      <alignment horizontal="center" vertical="center"/>
    </xf>
    <xf numFmtId="9" fontId="7" fillId="0" borderId="1" xfId="9" applyFont="1" applyFill="1" applyBorder="1" applyAlignment="1">
      <alignment horizontal="center" vertical="center" wrapText="1"/>
    </xf>
    <xf numFmtId="165" fontId="7" fillId="0" borderId="1" xfId="1" applyNumberFormat="1" applyFont="1" applyFill="1" applyBorder="1" applyAlignment="1">
      <alignment horizontal="center" vertical="center" wrapText="1"/>
    </xf>
    <xf numFmtId="43" fontId="8" fillId="14" borderId="1" xfId="8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7" fillId="3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9" fontId="8" fillId="13" borderId="1" xfId="9" applyFont="1" applyFill="1" applyBorder="1" applyAlignment="1">
      <alignment horizontal="center" vertical="center"/>
    </xf>
    <xf numFmtId="43" fontId="7" fillId="12" borderId="1" xfId="8" applyFont="1" applyFill="1" applyBorder="1" applyAlignment="1">
      <alignment horizontal="center" vertical="center"/>
    </xf>
    <xf numFmtId="0" fontId="8" fillId="0" borderId="0" xfId="0" applyFont="1" applyAlignment="1">
      <alignment wrapText="1"/>
    </xf>
    <xf numFmtId="0" fontId="0" fillId="0" borderId="0" xfId="0" applyAlignment="1" applyProtection="1">
      <alignment horizontal="center" vertical="center" wrapText="1"/>
      <protection locked="0"/>
    </xf>
    <xf numFmtId="9" fontId="7" fillId="0" borderId="0" xfId="9" applyFont="1" applyFill="1" applyBorder="1" applyAlignment="1">
      <alignment horizontal="center" vertical="center" wrapText="1"/>
    </xf>
    <xf numFmtId="165" fontId="7" fillId="0" borderId="0" xfId="1" applyNumberFormat="1" applyFont="1" applyFill="1" applyBorder="1" applyAlignment="1">
      <alignment horizontal="center" vertical="center" wrapText="1"/>
    </xf>
    <xf numFmtId="165" fontId="8" fillId="0" borderId="0" xfId="1" applyNumberFormat="1" applyFont="1" applyBorder="1" applyAlignment="1" applyProtection="1">
      <alignment vertical="center"/>
      <protection locked="0"/>
    </xf>
    <xf numFmtId="0" fontId="7" fillId="15" borderId="0" xfId="0" applyFont="1" applyFill="1" applyAlignment="1">
      <alignment horizontal="center" vertical="center" wrapText="1"/>
    </xf>
    <xf numFmtId="9" fontId="8" fillId="9" borderId="0" xfId="9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10" borderId="8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/>
    </xf>
    <xf numFmtId="165" fontId="0" fillId="0" borderId="1" xfId="1" applyNumberFormat="1" applyFont="1" applyFill="1" applyBorder="1" applyAlignment="1">
      <alignment horizontal="center" vertical="center"/>
    </xf>
    <xf numFmtId="165" fontId="0" fillId="0" borderId="0" xfId="1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17" fillId="16" borderId="0" xfId="0" applyFont="1" applyFill="1" applyAlignment="1">
      <alignment horizontal="center" vertical="center" wrapText="1"/>
    </xf>
    <xf numFmtId="0" fontId="7" fillId="17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14" fillId="0" borderId="0" xfId="0" applyFont="1"/>
    <xf numFmtId="169" fontId="8" fillId="0" borderId="0" xfId="0" applyNumberFormat="1" applyFont="1" applyAlignment="1">
      <alignment vertical="center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right"/>
    </xf>
    <xf numFmtId="169" fontId="15" fillId="0" borderId="0" xfId="0" applyNumberFormat="1" applyFont="1" applyAlignment="1">
      <alignment horizontal="right"/>
    </xf>
    <xf numFmtId="9" fontId="7" fillId="0" borderId="1" xfId="0" applyNumberFormat="1" applyFont="1" applyBorder="1" applyAlignment="1">
      <alignment horizontal="center" vertical="center" wrapText="1"/>
    </xf>
    <xf numFmtId="169" fontId="8" fillId="0" borderId="11" xfId="0" applyNumberFormat="1" applyFont="1" applyBorder="1" applyAlignment="1">
      <alignment horizontal="center" vertical="center"/>
    </xf>
    <xf numFmtId="165" fontId="8" fillId="0" borderId="1" xfId="1" applyNumberFormat="1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center" vertical="center"/>
    </xf>
    <xf numFmtId="0" fontId="7" fillId="14" borderId="0" xfId="0" applyFont="1" applyFill="1" applyAlignment="1">
      <alignment horizontal="center" vertical="center" wrapText="1"/>
    </xf>
    <xf numFmtId="43" fontId="7" fillId="13" borderId="1" xfId="8" applyFont="1" applyFill="1" applyBorder="1" applyAlignment="1">
      <alignment horizontal="center" vertical="center"/>
    </xf>
    <xf numFmtId="43" fontId="7" fillId="13" borderId="7" xfId="8" applyFont="1" applyFill="1" applyBorder="1" applyAlignment="1">
      <alignment horizontal="center" vertical="center"/>
    </xf>
    <xf numFmtId="165" fontId="1" fillId="0" borderId="1" xfId="1" applyNumberFormat="1" applyFont="1" applyBorder="1" applyAlignment="1">
      <alignment horizontal="center" vertical="center"/>
    </xf>
    <xf numFmtId="168" fontId="1" fillId="0" borderId="1" xfId="8" applyNumberFormat="1" applyFont="1" applyBorder="1" applyAlignment="1">
      <alignment horizontal="center"/>
    </xf>
    <xf numFmtId="168" fontId="0" fillId="0" borderId="1" xfId="0" applyNumberFormat="1" applyBorder="1" applyAlignment="1">
      <alignment horizontal="center"/>
    </xf>
    <xf numFmtId="0" fontId="11" fillId="7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16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</cellXfs>
  <cellStyles count="11">
    <cellStyle name="Millares" xfId="8" builtinId="3"/>
    <cellStyle name="Millares 2" xfId="10" xr:uid="{00000000-0005-0000-0000-000001000000}"/>
    <cellStyle name="Moneda" xfId="1" builtinId="4"/>
    <cellStyle name="Moneda 2" xfId="6" xr:uid="{00000000-0005-0000-0000-000003000000}"/>
    <cellStyle name="Moneda 2 2" xfId="7" xr:uid="{00000000-0005-0000-0000-000004000000}"/>
    <cellStyle name="Normal" xfId="0" builtinId="0"/>
    <cellStyle name="Normal 2" xfId="2" xr:uid="{00000000-0005-0000-0000-000006000000}"/>
    <cellStyle name="Normal 2 2" xfId="3" xr:uid="{00000000-0005-0000-0000-000007000000}"/>
    <cellStyle name="Porcentaje" xfId="9" builtinId="5"/>
    <cellStyle name="Porcentaje 2 2" xfId="5" xr:uid="{00000000-0005-0000-0000-000009000000}"/>
    <cellStyle name="Porcentaje 2 2 2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56736657917761"/>
          <c:y val="1.5594888373195259E-2"/>
          <c:w val="0.771988188976378"/>
          <c:h val="0.621769127240696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SIPSA'!$C$21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SIPSA'!$B$22:$B$28</c:f>
              <c:strCache>
                <c:ptCount val="7"/>
                <c:pt idx="0">
                  <c:v>Maíz Amarillo Tradicional</c:v>
                </c:pt>
                <c:pt idx="1">
                  <c:v>Yuca</c:v>
                </c:pt>
                <c:pt idx="2">
                  <c:v>Plátano</c:v>
                </c:pt>
                <c:pt idx="3">
                  <c:v>Avicultura De Engorde</c:v>
                </c:pt>
                <c:pt idx="4">
                  <c:v>Porcicultura De Cría</c:v>
                </c:pt>
                <c:pt idx="5">
                  <c:v>Ganadería De Ceba (Res kg en pie)</c:v>
                </c:pt>
                <c:pt idx="6">
                  <c:v>Ganadería Doble Propósito (Leche)</c:v>
                </c:pt>
              </c:strCache>
            </c:strRef>
          </c:cat>
          <c:val>
            <c:numRef>
              <c:f>'4.3.3. PRECIOS PROMEDIO SIPSA'!$C$22:$C$28</c:f>
              <c:numCache>
                <c:formatCode>_-"$"\ * #,##0_-;\-"$"\ * #,##0_-;_-"$"\ * "-"??_-;_-@_-</c:formatCode>
                <c:ptCount val="7"/>
                <c:pt idx="0">
                  <c:v>1718.0571377206047</c:v>
                </c:pt>
                <c:pt idx="1">
                  <c:v>1949.9246790582197</c:v>
                </c:pt>
                <c:pt idx="2">
                  <c:v>2510.2356123632126</c:v>
                </c:pt>
                <c:pt idx="3">
                  <c:v>8463.8833333333332</c:v>
                </c:pt>
                <c:pt idx="4">
                  <c:v>7303</c:v>
                </c:pt>
                <c:pt idx="5">
                  <c:v>6276.5833333333339</c:v>
                </c:pt>
                <c:pt idx="6">
                  <c:v>1395.6803748554064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4-4BDB-85E0-1729BF0040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737638784"/>
        <c:axId val="-737633888"/>
      </c:barChart>
      <c:catAx>
        <c:axId val="-7376387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737633888"/>
        <c:crosses val="autoZero"/>
        <c:auto val="1"/>
        <c:lblAlgn val="ctr"/>
        <c:lblOffset val="100"/>
        <c:noMultiLvlLbl val="0"/>
      </c:catAx>
      <c:valAx>
        <c:axId val="-737633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73763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</a:t>
            </a:r>
          </a:p>
          <a:p>
            <a:pPr>
              <a:defRPr/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 de Orocue.</a:t>
            </a:r>
          </a:p>
          <a:p>
            <a:pPr>
              <a:defRPr/>
            </a:pPr>
            <a:endParaRPr lang="es-CO" sz="900" b="1" i="0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922003499562553"/>
          <c:y val="0.19300925925925921"/>
          <c:w val="0.87689107611548556"/>
          <c:h val="0.49237135506642227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MAYOR'!$B$14</c:f>
              <c:strCache>
                <c:ptCount val="1"/>
                <c:pt idx="0">
                  <c:v>Maíz Amarillo Tradicional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MAYOR'!$C$14:$F$14</c:f>
              <c:numCache>
                <c:formatCode>_-* #,##0_-;\-* #,##0_-;_-* "-"??_-;_-@_-</c:formatCode>
                <c:ptCount val="4"/>
                <c:pt idx="0">
                  <c:v>17.870714619336738</c:v>
                </c:pt>
                <c:pt idx="1">
                  <c:v>26.941167875828214</c:v>
                </c:pt>
                <c:pt idx="2">
                  <c:v>29.157264740778828</c:v>
                </c:pt>
                <c:pt idx="3">
                  <c:v>-1.5035992176703417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F-49CC-AD89-A54DAD154C92}"/>
            </c:ext>
          </c:extLst>
        </c:ser>
        <c:ser>
          <c:idx val="1"/>
          <c:order val="1"/>
          <c:tx>
            <c:strRef>
              <c:f>'4.3.4. VARIACION $ PLAZAS MAYOR'!$B$15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MAYOR'!$C$15:$F$15</c:f>
              <c:numCache>
                <c:formatCode>_-* #,##0_-;\-* #,##0_-;_-* "-"??_-;_-@_-</c:formatCode>
                <c:ptCount val="4"/>
                <c:pt idx="0">
                  <c:v>-13.245260700473835</c:v>
                </c:pt>
                <c:pt idx="1">
                  <c:v>5.0790697069313211</c:v>
                </c:pt>
                <c:pt idx="2">
                  <c:v>87.88226852198423</c:v>
                </c:pt>
                <c:pt idx="3">
                  <c:v>6.0329311275110911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F-49CC-AD89-A54DAD154C92}"/>
            </c:ext>
          </c:extLst>
        </c:ser>
        <c:ser>
          <c:idx val="2"/>
          <c:order val="2"/>
          <c:tx>
            <c:strRef>
              <c:f>'4.3.4. VARIACION $ PLAZAS MAYOR'!$B$16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MAYOR'!$C$16:$F$16</c:f>
              <c:numCache>
                <c:formatCode>_-* #,##0_-;\-* #,##0_-;_-* "-"??_-;_-@_-</c:formatCode>
                <c:ptCount val="4"/>
                <c:pt idx="0">
                  <c:v>-37.896953775408463</c:v>
                </c:pt>
                <c:pt idx="1">
                  <c:v>-9.1265492001782746</c:v>
                </c:pt>
                <c:pt idx="2">
                  <c:v>191.98052876122682</c:v>
                </c:pt>
                <c:pt idx="3">
                  <c:v>-32.462250011624448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FF-49CC-AD89-A54DAD154C92}"/>
            </c:ext>
          </c:extLst>
        </c:ser>
        <c:ser>
          <c:idx val="3"/>
          <c:order val="3"/>
          <c:tx>
            <c:strRef>
              <c:f>'4.3.4. VARIACION $ PLAZAS MAYOR'!$B$17</c:f>
              <c:strCache>
                <c:ptCount val="1"/>
                <c:pt idx="0">
                  <c:v>Avicultura De Engorde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MAYOR'!$C$17:$F$17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FF-49CC-AD89-A54DAD154C92}"/>
            </c:ext>
          </c:extLst>
        </c:ser>
        <c:ser>
          <c:idx val="4"/>
          <c:order val="4"/>
          <c:tx>
            <c:strRef>
              <c:f>'4.3.4. VARIACION $ PLAZAS MAYOR'!$B$18</c:f>
              <c:strCache>
                <c:ptCount val="1"/>
                <c:pt idx="0">
                  <c:v>Ganadería De Ceba (Res kg en pie)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FF-49CC-AD89-A54DAD154C92}"/>
            </c:ext>
          </c:extLst>
        </c:ser>
        <c:ser>
          <c:idx val="5"/>
          <c:order val="5"/>
          <c:tx>
            <c:strRef>
              <c:f>'4.3.4. VARIACION $ PLAZAS MAYOR'!$B$19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12.054415316996071</c:v>
                </c:pt>
                <c:pt idx="1">
                  <c:v>4.610706756037473</c:v>
                </c:pt>
                <c:pt idx="2">
                  <c:v>40.464227776590974</c:v>
                </c:pt>
                <c:pt idx="3">
                  <c:v>22.098981572361637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FF-49CC-AD89-A54DAD154C92}"/>
            </c:ext>
          </c:extLst>
        </c:ser>
        <c:ser>
          <c:idx val="6"/>
          <c:order val="6"/>
          <c:tx>
            <c:strRef>
              <c:f>'4.3.4. VARIACION $ PLAZAS MAYOR'!$B$20</c:f>
              <c:strCache>
                <c:ptCount val="1"/>
                <c:pt idx="0">
                  <c:v>Porcicultura De Cría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MAYOR'!$C$13:$F$13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FF-49CC-AD89-A54DAD154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737643680"/>
        <c:axId val="-737631168"/>
      </c:lineChart>
      <c:catAx>
        <c:axId val="-73764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737631168"/>
        <c:crosses val="autoZero"/>
        <c:auto val="1"/>
        <c:lblAlgn val="ctr"/>
        <c:lblOffset val="100"/>
        <c:noMultiLvlLbl val="0"/>
      </c:catAx>
      <c:valAx>
        <c:axId val="-737631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737643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4155063937773713E-2"/>
          <c:y val="0.73520215189062577"/>
          <c:w val="0.87515598694294461"/>
          <c:h val="0.218656108044714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421</xdr:colOff>
      <xdr:row>11</xdr:row>
      <xdr:rowOff>52916</xdr:rowOff>
    </xdr:from>
    <xdr:to>
      <xdr:col>11</xdr:col>
      <xdr:colOff>81642</xdr:colOff>
      <xdr:row>31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BD24A1-38E3-4A5C-855A-2ECDCED18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426355</xdr:colOff>
      <xdr:row>1</xdr:row>
      <xdr:rowOff>108856</xdr:rowOff>
    </xdr:from>
    <xdr:to>
      <xdr:col>16</xdr:col>
      <xdr:colOff>775606</xdr:colOff>
      <xdr:row>20</xdr:row>
      <xdr:rowOff>149677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1AAB8CD-FAE4-42C9-87C6-D7B3A13154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ana/Documents/2025%20MERCADOS/MUNICIPIOS%20UAF%202025/2025/MANI/20241103_IT_Oferta_Demanda_Producto_Man&#23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0241218_IT_OFERTA_DEMANDA_PRODUCTO._OROCU&#2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Demanda"/>
      <sheetName val="Producto 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Oferta "/>
      <sheetName val="Demanda"/>
      <sheetName val="Producto "/>
      <sheetName val="APROBACION 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8"/>
  <sheetViews>
    <sheetView zoomScale="70" zoomScaleNormal="70" workbookViewId="0">
      <selection activeCell="B5" sqref="B5:B8"/>
    </sheetView>
  </sheetViews>
  <sheetFormatPr defaultColWidth="11.42578125" defaultRowHeight="14.25"/>
  <cols>
    <col min="2" max="2" width="27.42578125" style="2" customWidth="1"/>
    <col min="3" max="3" width="24.28515625" customWidth="1"/>
    <col min="4" max="4" width="11" customWidth="1"/>
    <col min="5" max="5" width="31.5703125" style="30" customWidth="1"/>
  </cols>
  <sheetData>
    <row r="3" spans="2:5" ht="33.75" customHeight="1">
      <c r="B3" s="95" t="s">
        <v>0</v>
      </c>
      <c r="C3" s="95"/>
      <c r="D3" s="95"/>
      <c r="E3" s="95"/>
    </row>
    <row r="4" spans="2:5" ht="38.25">
      <c r="B4" s="1" t="s">
        <v>1</v>
      </c>
      <c r="C4" s="1" t="s">
        <v>2</v>
      </c>
      <c r="D4" s="1" t="s">
        <v>3</v>
      </c>
      <c r="E4" s="1" t="s">
        <v>4</v>
      </c>
    </row>
    <row r="5" spans="2:5" ht="14.25" customHeight="1">
      <c r="B5" s="96" t="s">
        <v>5</v>
      </c>
      <c r="C5" s="88" t="s">
        <v>6</v>
      </c>
      <c r="D5" s="97">
        <v>25</v>
      </c>
      <c r="E5" s="94" t="s">
        <v>7</v>
      </c>
    </row>
    <row r="6" spans="2:5">
      <c r="B6" s="96"/>
      <c r="C6" s="56" t="s">
        <v>8</v>
      </c>
      <c r="D6" s="97"/>
      <c r="E6" s="94"/>
    </row>
    <row r="7" spans="2:5">
      <c r="B7" s="96"/>
      <c r="C7" s="55" t="s">
        <v>9</v>
      </c>
      <c r="D7" s="97"/>
      <c r="E7" s="94"/>
    </row>
    <row r="8" spans="2:5" ht="38.25" customHeight="1">
      <c r="B8" s="55" t="s">
        <v>10</v>
      </c>
      <c r="C8" s="88" t="s">
        <v>11</v>
      </c>
      <c r="D8" s="56">
        <v>80</v>
      </c>
      <c r="E8" s="57" t="s">
        <v>12</v>
      </c>
    </row>
  </sheetData>
  <mergeCells count="4">
    <mergeCell ref="E5:E7"/>
    <mergeCell ref="B3:E3"/>
    <mergeCell ref="B5:B7"/>
    <mergeCell ref="D5:D7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9"/>
  <sheetViews>
    <sheetView topLeftCell="B1" zoomScale="70" zoomScaleNormal="70" workbookViewId="0">
      <selection activeCell="C9" sqref="C9"/>
    </sheetView>
  </sheetViews>
  <sheetFormatPr defaultColWidth="11.42578125" defaultRowHeight="14.25"/>
  <cols>
    <col min="1" max="1" width="34.7109375" style="11" customWidth="1"/>
    <col min="2" max="2" width="14.4257812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>
      <c r="C3" s="98"/>
      <c r="D3" s="98"/>
      <c r="E3" s="98"/>
      <c r="F3" s="98"/>
      <c r="G3" s="98"/>
    </row>
    <row r="4" spans="1:7" ht="38.450000000000003" customHeight="1">
      <c r="A4" s="99" t="s">
        <v>1</v>
      </c>
      <c r="B4" s="99" t="s">
        <v>13</v>
      </c>
      <c r="C4" s="99" t="s">
        <v>14</v>
      </c>
      <c r="D4" s="99" t="s">
        <v>15</v>
      </c>
      <c r="E4" s="99" t="s">
        <v>16</v>
      </c>
      <c r="F4" s="99" t="s">
        <v>17</v>
      </c>
      <c r="G4" s="99" t="s">
        <v>18</v>
      </c>
    </row>
    <row r="5" spans="1:7" ht="22.5" customHeight="1">
      <c r="A5" s="99"/>
      <c r="B5" s="99"/>
      <c r="C5" s="99"/>
      <c r="D5" s="99"/>
      <c r="E5" s="99"/>
      <c r="F5" s="99"/>
      <c r="G5" s="99"/>
    </row>
    <row r="6" spans="1:7" ht="22.5" customHeight="1">
      <c r="A6" s="96" t="s">
        <v>5</v>
      </c>
      <c r="B6" s="88" t="s">
        <v>6</v>
      </c>
      <c r="C6" s="89" t="s">
        <v>19</v>
      </c>
      <c r="D6" s="58" t="s">
        <v>20</v>
      </c>
      <c r="E6" s="58" t="s">
        <v>21</v>
      </c>
      <c r="F6" s="56" t="s">
        <v>22</v>
      </c>
      <c r="G6" s="58" t="s">
        <v>23</v>
      </c>
    </row>
    <row r="7" spans="1:7" ht="22.5" customHeight="1">
      <c r="A7" s="96"/>
      <c r="B7" s="56" t="s">
        <v>8</v>
      </c>
      <c r="C7" s="89" t="s">
        <v>19</v>
      </c>
      <c r="D7" s="58" t="s">
        <v>20</v>
      </c>
      <c r="E7" s="58" t="s">
        <v>21</v>
      </c>
      <c r="F7" s="56" t="s">
        <v>22</v>
      </c>
      <c r="G7" s="58" t="s">
        <v>23</v>
      </c>
    </row>
    <row r="8" spans="1:7" ht="22.5" customHeight="1">
      <c r="A8" s="96"/>
      <c r="B8" s="55" t="s">
        <v>9</v>
      </c>
      <c r="C8" s="89" t="s">
        <v>19</v>
      </c>
      <c r="D8" s="58" t="s">
        <v>20</v>
      </c>
      <c r="E8" s="58" t="s">
        <v>21</v>
      </c>
      <c r="F8" s="56" t="s">
        <v>22</v>
      </c>
      <c r="G8" s="58" t="s">
        <v>23</v>
      </c>
    </row>
    <row r="9" spans="1:7" ht="33.75" customHeight="1">
      <c r="A9" s="55" t="s">
        <v>10</v>
      </c>
      <c r="B9" s="88" t="s">
        <v>11</v>
      </c>
      <c r="C9" s="15" t="s">
        <v>24</v>
      </c>
      <c r="D9" s="58" t="s">
        <v>25</v>
      </c>
      <c r="E9" s="58" t="s">
        <v>21</v>
      </c>
      <c r="F9" s="56" t="s">
        <v>22</v>
      </c>
      <c r="G9" s="58" t="s">
        <v>26</v>
      </c>
    </row>
  </sheetData>
  <mergeCells count="9">
    <mergeCell ref="A6:A8"/>
    <mergeCell ref="C3:G3"/>
    <mergeCell ref="C4:C5"/>
    <mergeCell ref="E4:E5"/>
    <mergeCell ref="F4:F5"/>
    <mergeCell ref="A4:A5"/>
    <mergeCell ref="B4:B5"/>
    <mergeCell ref="D4:D5"/>
    <mergeCell ref="G4:G5"/>
  </mergeCells>
  <dataValidations count="1">
    <dataValidation type="textLength" allowBlank="1" showInputMessage="1" showErrorMessage="1" sqref="C9" xr:uid="{00000000-0002-0000-0100-000000000000}">
      <formula1>0</formula1>
      <formula2>20</formula2>
    </dataValidation>
  </dataValidation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G12"/>
  <sheetViews>
    <sheetView topLeftCell="C5" zoomScale="70" zoomScaleNormal="70" workbookViewId="0">
      <selection activeCell="F14" sqref="F14"/>
    </sheetView>
  </sheetViews>
  <sheetFormatPr defaultColWidth="11.42578125" defaultRowHeight="14.25"/>
  <cols>
    <col min="2" max="2" width="26.28515625" style="2" customWidth="1"/>
    <col min="3" max="3" width="17.28515625" customWidth="1"/>
    <col min="4" max="4" width="21.140625" customWidth="1"/>
    <col min="5" max="5" width="21.5703125" customWidth="1"/>
    <col min="6" max="6" width="30.7109375" customWidth="1"/>
  </cols>
  <sheetData>
    <row r="4" spans="2:7">
      <c r="B4" s="98" t="s">
        <v>27</v>
      </c>
      <c r="C4" s="98"/>
      <c r="D4" s="98"/>
      <c r="E4" s="98"/>
      <c r="F4" s="98"/>
    </row>
    <row r="5" spans="2:7" ht="51">
      <c r="B5" s="59" t="s">
        <v>28</v>
      </c>
      <c r="C5" s="1" t="s">
        <v>28</v>
      </c>
      <c r="D5" s="1" t="s">
        <v>29</v>
      </c>
      <c r="E5" s="1" t="s">
        <v>30</v>
      </c>
      <c r="F5" s="1" t="s">
        <v>31</v>
      </c>
      <c r="G5" s="1" t="s">
        <v>32</v>
      </c>
    </row>
    <row r="6" spans="2:7" ht="26.25" customHeight="1">
      <c r="B6" s="100" t="s">
        <v>33</v>
      </c>
      <c r="C6" s="96" t="s">
        <v>33</v>
      </c>
      <c r="D6" s="96" t="s">
        <v>34</v>
      </c>
      <c r="E6" s="55" t="s">
        <v>35</v>
      </c>
      <c r="F6" s="57" t="s">
        <v>36</v>
      </c>
      <c r="G6" s="55" t="s">
        <v>37</v>
      </c>
    </row>
    <row r="7" spans="2:7" ht="34.5" customHeight="1">
      <c r="B7" s="101"/>
      <c r="C7" s="96"/>
      <c r="D7" s="96"/>
      <c r="E7" s="55" t="s">
        <v>38</v>
      </c>
      <c r="F7" s="57" t="s">
        <v>36</v>
      </c>
      <c r="G7" s="55" t="s">
        <v>37</v>
      </c>
    </row>
    <row r="8" spans="2:7" ht="30" customHeight="1">
      <c r="B8" s="90" t="s">
        <v>39</v>
      </c>
      <c r="C8" s="55" t="s">
        <v>40</v>
      </c>
      <c r="D8" s="55" t="s">
        <v>41</v>
      </c>
      <c r="E8" s="55" t="s">
        <v>42</v>
      </c>
      <c r="F8" s="57" t="s">
        <v>36</v>
      </c>
      <c r="G8" s="55" t="s">
        <v>37</v>
      </c>
    </row>
    <row r="9" spans="2:7" ht="26.25" customHeight="1">
      <c r="B9" s="90" t="s">
        <v>43</v>
      </c>
      <c r="C9" s="55" t="s">
        <v>44</v>
      </c>
      <c r="D9" s="55" t="s">
        <v>45</v>
      </c>
      <c r="E9" s="55" t="s">
        <v>46</v>
      </c>
      <c r="F9" s="57" t="s">
        <v>47</v>
      </c>
      <c r="G9" s="55" t="s">
        <v>48</v>
      </c>
    </row>
    <row r="10" spans="2:7" ht="44.25" customHeight="1">
      <c r="B10" s="90" t="s">
        <v>49</v>
      </c>
      <c r="C10" s="55" t="s">
        <v>50</v>
      </c>
      <c r="D10" s="55" t="s">
        <v>51</v>
      </c>
      <c r="E10" s="55" t="s">
        <v>52</v>
      </c>
      <c r="F10" s="57" t="s">
        <v>53</v>
      </c>
      <c r="G10" s="55" t="s">
        <v>54</v>
      </c>
    </row>
    <row r="11" spans="2:7" ht="30" customHeight="1">
      <c r="B11" s="91" t="s">
        <v>55</v>
      </c>
      <c r="C11" s="55" t="s">
        <v>55</v>
      </c>
      <c r="D11" s="55" t="s">
        <v>51</v>
      </c>
      <c r="E11" s="55" t="s">
        <v>8</v>
      </c>
      <c r="F11" s="57" t="s">
        <v>36</v>
      </c>
      <c r="G11" s="55" t="s">
        <v>37</v>
      </c>
    </row>
    <row r="12" spans="2:7" ht="27.75" customHeight="1">
      <c r="B12" s="90" t="s">
        <v>56</v>
      </c>
      <c r="C12" s="55" t="s">
        <v>57</v>
      </c>
      <c r="D12" s="55" t="s">
        <v>51</v>
      </c>
      <c r="E12" s="55" t="s">
        <v>58</v>
      </c>
      <c r="F12" s="57" t="s">
        <v>47</v>
      </c>
      <c r="G12" s="55" t="s">
        <v>37</v>
      </c>
    </row>
  </sheetData>
  <mergeCells count="4">
    <mergeCell ref="B4:F4"/>
    <mergeCell ref="B6:B7"/>
    <mergeCell ref="C6:C7"/>
    <mergeCell ref="D6:D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3"/>
  <sheetViews>
    <sheetView topLeftCell="B4" zoomScale="77" zoomScaleNormal="77" workbookViewId="0">
      <selection activeCell="B5" sqref="B5:G12"/>
    </sheetView>
  </sheetViews>
  <sheetFormatPr defaultColWidth="11.42578125" defaultRowHeight="14.25"/>
  <cols>
    <col min="2" max="2" width="25" customWidth="1"/>
    <col min="3" max="3" width="14.5703125" customWidth="1"/>
    <col min="4" max="4" width="15.140625" customWidth="1"/>
    <col min="5" max="5" width="11.28515625" customWidth="1"/>
    <col min="7" max="7" width="21.28515625" customWidth="1"/>
  </cols>
  <sheetData>
    <row r="4" spans="2:7">
      <c r="B4" s="98" t="s">
        <v>59</v>
      </c>
      <c r="C4" s="98"/>
      <c r="D4" s="98"/>
      <c r="E4" s="98"/>
      <c r="F4" s="98"/>
      <c r="G4" s="98"/>
    </row>
    <row r="5" spans="2:7" ht="38.25">
      <c r="B5" s="1" t="s">
        <v>60</v>
      </c>
      <c r="C5" s="1" t="s">
        <v>61</v>
      </c>
      <c r="D5" s="1" t="s">
        <v>62</v>
      </c>
      <c r="E5" s="1" t="s">
        <v>63</v>
      </c>
      <c r="F5" s="1" t="s">
        <v>64</v>
      </c>
      <c r="G5" s="1" t="s">
        <v>65</v>
      </c>
    </row>
    <row r="6" spans="2:7" ht="36" customHeight="1">
      <c r="B6" s="103" t="s">
        <v>33</v>
      </c>
      <c r="C6" s="65" t="s">
        <v>35</v>
      </c>
      <c r="D6" s="39" t="s">
        <v>66</v>
      </c>
      <c r="E6" s="39" t="s">
        <v>67</v>
      </c>
      <c r="F6" s="64" t="s">
        <v>68</v>
      </c>
      <c r="G6" s="10" t="s">
        <v>69</v>
      </c>
    </row>
    <row r="7" spans="2:7" ht="28.5" customHeight="1">
      <c r="B7" s="104"/>
      <c r="C7" s="65" t="s">
        <v>38</v>
      </c>
      <c r="D7" s="39" t="s">
        <v>66</v>
      </c>
      <c r="E7" s="39" t="s">
        <v>67</v>
      </c>
      <c r="F7" s="64" t="s">
        <v>22</v>
      </c>
      <c r="G7" s="10" t="s">
        <v>70</v>
      </c>
    </row>
    <row r="8" spans="2:7" ht="28.5" customHeight="1">
      <c r="B8" s="65" t="s">
        <v>39</v>
      </c>
      <c r="C8" s="65" t="s">
        <v>42</v>
      </c>
      <c r="D8" s="65" t="s">
        <v>71</v>
      </c>
      <c r="E8" s="39" t="s">
        <v>72</v>
      </c>
      <c r="F8" s="64" t="s">
        <v>68</v>
      </c>
      <c r="G8" s="10" t="s">
        <v>70</v>
      </c>
    </row>
    <row r="9" spans="2:7" ht="26.25" customHeight="1">
      <c r="B9" s="65" t="s">
        <v>43</v>
      </c>
      <c r="C9" s="65" t="s">
        <v>46</v>
      </c>
      <c r="D9" s="39" t="s">
        <v>73</v>
      </c>
      <c r="E9" s="39" t="s">
        <v>72</v>
      </c>
      <c r="F9" s="64" t="s">
        <v>22</v>
      </c>
      <c r="G9" s="10" t="s">
        <v>74</v>
      </c>
    </row>
    <row r="10" spans="2:7" ht="25.5">
      <c r="B10" s="65" t="s">
        <v>49</v>
      </c>
      <c r="C10" s="65" t="s">
        <v>75</v>
      </c>
      <c r="D10" s="39" t="s">
        <v>76</v>
      </c>
      <c r="E10" s="39" t="s">
        <v>72</v>
      </c>
      <c r="F10" s="66" t="s">
        <v>22</v>
      </c>
      <c r="G10" s="10" t="s">
        <v>77</v>
      </c>
    </row>
    <row r="11" spans="2:7">
      <c r="B11" s="65" t="s">
        <v>55</v>
      </c>
      <c r="C11" s="65" t="s">
        <v>8</v>
      </c>
      <c r="D11" s="39" t="s">
        <v>78</v>
      </c>
      <c r="E11" s="39" t="s">
        <v>72</v>
      </c>
      <c r="F11" s="64" t="s">
        <v>22</v>
      </c>
      <c r="G11" s="10" t="s">
        <v>70</v>
      </c>
    </row>
    <row r="12" spans="2:7" ht="25.5">
      <c r="B12" s="65" t="s">
        <v>56</v>
      </c>
      <c r="C12" s="65" t="s">
        <v>79</v>
      </c>
      <c r="D12" s="39" t="s">
        <v>80</v>
      </c>
      <c r="E12" s="39" t="s">
        <v>72</v>
      </c>
      <c r="F12" s="64" t="s">
        <v>22</v>
      </c>
      <c r="G12" s="10" t="s">
        <v>81</v>
      </c>
    </row>
    <row r="13" spans="2:7">
      <c r="B13" s="102" t="s">
        <v>82</v>
      </c>
      <c r="C13" s="102"/>
      <c r="D13" s="102"/>
      <c r="E13" s="102"/>
      <c r="F13" s="102"/>
      <c r="G13" s="102"/>
    </row>
  </sheetData>
  <mergeCells count="3">
    <mergeCell ref="B13:G13"/>
    <mergeCell ref="B4:G4"/>
    <mergeCell ref="B6:B7"/>
  </mergeCells>
  <dataValidations count="1">
    <dataValidation type="list" allowBlank="1" showErrorMessage="1" sqref="F10" xr:uid="{00000000-0002-0000-0300-000000000000}">
      <formula1>#REF!</formula1>
    </dataValidation>
  </dataValidation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1000000}">
          <x14:formula1>
            <xm:f>'https://agenciadetierras.sharepoint.com/Users/Diana/Documents/2025 MERCADOS/MUNICIPIOS UAF 2025/2025/MANI/[20241103_IT_Oferta_Demanda_Producto_Maní.xlsx]Hoja1'!#REF!</xm:f>
          </x14:formula1>
          <xm:sqref>E6:E12</xm:sqref>
        </x14:dataValidation>
        <x14:dataValidation type="list" allowBlank="1" showErrorMessage="1" xr:uid="{00000000-0002-0000-0300-000002000000}">
          <x14:formula1>
            <xm:f>'https://agenciadetierras.sharepoint.com/sites/UAFpoint/Documentos compartidos/MUNICIPIOS PRIORIZADOS/Casanare/Orocué - Casanare/10. DTS consolidado/ANEXOS/[20241218_IT_OFERTA_DEMANDA_PRODUCTO._OROCUÉ.xlsx]Hoja1'!#REF!</xm:f>
          </x14:formula1>
          <xm:sqref>F6:F9 F11:F12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21"/>
  <sheetViews>
    <sheetView zoomScale="60" zoomScaleNormal="60" workbookViewId="0">
      <selection activeCell="C11" sqref="C11"/>
    </sheetView>
  </sheetViews>
  <sheetFormatPr defaultColWidth="11.42578125" defaultRowHeight="14.25"/>
  <cols>
    <col min="1" max="1" width="14.140625" style="42" customWidth="1"/>
    <col min="2" max="2" width="26.42578125" style="43" customWidth="1"/>
    <col min="3" max="3" width="23.42578125" style="42" customWidth="1"/>
    <col min="4" max="4" width="17.42578125" style="42" customWidth="1"/>
    <col min="5" max="5" width="7.28515625" style="42" customWidth="1"/>
    <col min="6" max="6" width="17.140625" style="42" customWidth="1"/>
    <col min="7" max="7" width="10.85546875" style="42" customWidth="1"/>
    <col min="8" max="8" width="14" style="42" customWidth="1"/>
    <col min="9" max="9" width="12" style="42" customWidth="1"/>
    <col min="10" max="10" width="4.42578125" style="42" customWidth="1"/>
    <col min="11" max="11" width="11.42578125" style="42"/>
    <col min="12" max="12" width="11.28515625" style="42" customWidth="1"/>
    <col min="13" max="13" width="11.42578125" style="42"/>
    <col min="14" max="14" width="15.42578125" style="42" customWidth="1"/>
    <col min="15" max="15" width="21.140625" style="42" customWidth="1"/>
    <col min="16" max="16" width="18.5703125" style="42" customWidth="1"/>
    <col min="17" max="16384" width="11.42578125" style="42"/>
  </cols>
  <sheetData>
    <row r="1" spans="1:19" ht="33.6" customHeight="1">
      <c r="A1" s="1" t="s">
        <v>83</v>
      </c>
      <c r="B1" s="99" t="s">
        <v>84</v>
      </c>
      <c r="C1" s="99" t="s">
        <v>85</v>
      </c>
      <c r="D1" s="99" t="s">
        <v>86</v>
      </c>
      <c r="E1" s="99"/>
      <c r="F1" s="99" t="s">
        <v>87</v>
      </c>
      <c r="G1" s="1" t="s">
        <v>88</v>
      </c>
      <c r="H1" s="1" t="s">
        <v>89</v>
      </c>
      <c r="I1" s="1" t="s">
        <v>90</v>
      </c>
    </row>
    <row r="2" spans="1:19">
      <c r="A2" s="1"/>
      <c r="B2" s="99"/>
      <c r="C2" s="99"/>
      <c r="D2" s="1" t="s">
        <v>91</v>
      </c>
      <c r="E2" s="1" t="s">
        <v>92</v>
      </c>
      <c r="F2" s="99"/>
      <c r="G2" s="1" t="s">
        <v>93</v>
      </c>
      <c r="H2" s="1" t="s">
        <v>93</v>
      </c>
      <c r="I2" s="1" t="s">
        <v>94</v>
      </c>
      <c r="K2" s="31" t="s">
        <v>95</v>
      </c>
      <c r="L2" s="31" t="s">
        <v>96</v>
      </c>
    </row>
    <row r="3" spans="1:19" ht="25.5">
      <c r="A3" s="105" t="s">
        <v>97</v>
      </c>
      <c r="B3" s="55" t="s">
        <v>98</v>
      </c>
      <c r="C3" s="79" t="s">
        <v>19</v>
      </c>
      <c r="D3" s="55" t="s">
        <v>99</v>
      </c>
      <c r="E3" s="36" t="s">
        <v>100</v>
      </c>
      <c r="F3" s="55" t="s">
        <v>101</v>
      </c>
      <c r="G3" s="37">
        <v>150</v>
      </c>
      <c r="H3" s="37">
        <v>2000</v>
      </c>
      <c r="I3" s="44">
        <f>G3/H3</f>
        <v>7.4999999999999997E-2</v>
      </c>
      <c r="K3" s="78">
        <v>1700</v>
      </c>
      <c r="L3" s="78">
        <v>2000</v>
      </c>
      <c r="N3" s="71"/>
      <c r="O3" s="71"/>
      <c r="Q3" s="20"/>
      <c r="R3" s="72"/>
      <c r="S3" s="72"/>
    </row>
    <row r="4" spans="1:19" ht="25.5">
      <c r="A4" s="105"/>
      <c r="B4" s="55" t="s">
        <v>52</v>
      </c>
      <c r="C4" s="79" t="s">
        <v>78</v>
      </c>
      <c r="D4" s="55" t="s">
        <v>99</v>
      </c>
      <c r="E4" s="36" t="s">
        <v>100</v>
      </c>
      <c r="F4" s="55" t="s">
        <v>101</v>
      </c>
      <c r="G4" s="37">
        <v>100</v>
      </c>
      <c r="H4" s="37">
        <v>2000</v>
      </c>
      <c r="I4" s="44">
        <f>G4/H4</f>
        <v>0.05</v>
      </c>
      <c r="K4" s="78">
        <v>600</v>
      </c>
      <c r="L4" s="78">
        <v>4000</v>
      </c>
      <c r="N4" s="71"/>
      <c r="O4" s="71"/>
      <c r="Q4" s="20"/>
      <c r="R4" s="72"/>
      <c r="S4" s="72"/>
    </row>
    <row r="5" spans="1:19" ht="25.5">
      <c r="A5" s="55" t="s">
        <v>102</v>
      </c>
      <c r="B5" s="79" t="s">
        <v>8</v>
      </c>
      <c r="C5" s="79" t="s">
        <v>19</v>
      </c>
      <c r="D5" s="55" t="s">
        <v>99</v>
      </c>
      <c r="E5" s="36" t="s">
        <v>100</v>
      </c>
      <c r="F5" s="55" t="s">
        <v>101</v>
      </c>
      <c r="G5" s="37">
        <v>150</v>
      </c>
      <c r="H5" s="37">
        <v>2000</v>
      </c>
      <c r="I5" s="44">
        <f>G5/H5</f>
        <v>7.4999999999999997E-2</v>
      </c>
      <c r="K5" s="78">
        <v>1000</v>
      </c>
      <c r="L5" s="78">
        <v>3200</v>
      </c>
      <c r="N5" s="71"/>
      <c r="O5" s="71"/>
      <c r="Q5" s="20"/>
      <c r="R5" s="72"/>
      <c r="S5" s="72"/>
    </row>
    <row r="6" spans="1:19" ht="38.25">
      <c r="A6" s="55" t="s">
        <v>103</v>
      </c>
      <c r="B6" s="55" t="s">
        <v>104</v>
      </c>
      <c r="C6" s="79" t="s">
        <v>42</v>
      </c>
      <c r="D6" s="55" t="s">
        <v>105</v>
      </c>
      <c r="E6" s="36" t="s">
        <v>106</v>
      </c>
      <c r="F6" s="76" t="s">
        <v>107</v>
      </c>
      <c r="G6" s="37">
        <v>480</v>
      </c>
      <c r="H6" s="37">
        <v>14000</v>
      </c>
      <c r="I6" s="29">
        <f t="shared" ref="I6:I7" si="0">G6/H6</f>
        <v>3.4285714285714287E-2</v>
      </c>
      <c r="K6" s="77">
        <v>11000</v>
      </c>
      <c r="L6" s="77">
        <v>15000</v>
      </c>
      <c r="N6" s="71"/>
      <c r="O6" s="71"/>
      <c r="Q6" s="20"/>
      <c r="R6" s="72"/>
      <c r="S6" s="72"/>
    </row>
    <row r="7" spans="1:19" ht="35.25" customHeight="1">
      <c r="A7" s="96" t="s">
        <v>108</v>
      </c>
      <c r="B7" s="55" t="s">
        <v>109</v>
      </c>
      <c r="C7" s="79" t="s">
        <v>11</v>
      </c>
      <c r="D7" s="55" t="s">
        <v>51</v>
      </c>
      <c r="E7" s="36">
        <v>1</v>
      </c>
      <c r="F7" s="55" t="s">
        <v>110</v>
      </c>
      <c r="G7" s="37">
        <v>200</v>
      </c>
      <c r="H7" s="37">
        <v>9700</v>
      </c>
      <c r="I7" s="29">
        <f>G7/H7</f>
        <v>2.0618556701030927E-2</v>
      </c>
      <c r="K7" s="77">
        <v>7450</v>
      </c>
      <c r="L7" s="77">
        <v>9700</v>
      </c>
      <c r="N7" s="73"/>
      <c r="O7" s="71"/>
      <c r="Q7" s="20"/>
      <c r="R7" s="72"/>
      <c r="S7" s="72"/>
    </row>
    <row r="8" spans="1:19" ht="42.75" customHeight="1">
      <c r="A8" s="96"/>
      <c r="B8" s="55" t="s">
        <v>111</v>
      </c>
      <c r="C8" s="79" t="s">
        <v>112</v>
      </c>
      <c r="D8" s="55" t="s">
        <v>51</v>
      </c>
      <c r="E8" s="36" t="s">
        <v>100</v>
      </c>
      <c r="F8" s="55" t="s">
        <v>69</v>
      </c>
      <c r="G8" s="37">
        <v>0</v>
      </c>
      <c r="H8" s="37">
        <v>2000</v>
      </c>
      <c r="I8" s="28">
        <f>G8/H8</f>
        <v>0</v>
      </c>
      <c r="K8" s="77">
        <v>1200</v>
      </c>
      <c r="L8" s="77">
        <v>2000</v>
      </c>
      <c r="N8" s="71"/>
      <c r="O8" s="71"/>
      <c r="Q8" s="20"/>
      <c r="R8" s="72"/>
      <c r="S8" s="72"/>
    </row>
    <row r="9" spans="1:19" ht="25.5">
      <c r="A9" s="55" t="s">
        <v>113</v>
      </c>
      <c r="B9" s="55" t="s">
        <v>114</v>
      </c>
      <c r="C9" s="79" t="s">
        <v>115</v>
      </c>
      <c r="D9" s="55" t="s">
        <v>99</v>
      </c>
      <c r="E9" s="36" t="s">
        <v>100</v>
      </c>
      <c r="F9" s="55" t="s">
        <v>69</v>
      </c>
      <c r="G9" s="37">
        <v>0</v>
      </c>
      <c r="H9" s="37">
        <v>15000</v>
      </c>
      <c r="I9" s="28">
        <f>G9/H9</f>
        <v>0</v>
      </c>
      <c r="K9" s="77">
        <v>3300</v>
      </c>
      <c r="L9" s="77">
        <v>15000</v>
      </c>
      <c r="N9" s="71"/>
      <c r="O9" s="71"/>
      <c r="Q9" s="74"/>
      <c r="R9" s="75"/>
      <c r="S9" s="75"/>
    </row>
    <row r="10" spans="1:19" ht="15">
      <c r="B10" s="42"/>
      <c r="N10" s="71"/>
    </row>
    <row r="11" spans="1:19" ht="15">
      <c r="B11" s="42"/>
      <c r="N11" s="71"/>
    </row>
    <row r="12" spans="1:19" ht="15">
      <c r="B12" s="42"/>
      <c r="N12" s="71"/>
    </row>
    <row r="13" spans="1:19" ht="15">
      <c r="B13" s="40"/>
      <c r="C13" s="47"/>
      <c r="D13" s="34"/>
      <c r="E13" s="48"/>
      <c r="F13" s="34"/>
      <c r="G13" s="49"/>
      <c r="H13" s="49"/>
      <c r="I13" s="52"/>
      <c r="K13" s="50"/>
      <c r="L13" s="50"/>
      <c r="N13" s="71"/>
    </row>
    <row r="14" spans="1:19" ht="51">
      <c r="B14" s="31" t="s">
        <v>84</v>
      </c>
      <c r="C14" s="31" t="s">
        <v>83</v>
      </c>
      <c r="D14" s="31" t="s">
        <v>116</v>
      </c>
      <c r="E14" s="31" t="s">
        <v>117</v>
      </c>
      <c r="G14" s="41"/>
      <c r="H14" s="41"/>
      <c r="I14" s="41"/>
      <c r="J14" s="41"/>
      <c r="K14" s="41"/>
      <c r="L14" s="41"/>
    </row>
    <row r="15" spans="1:19" ht="38.25">
      <c r="B15" s="40" t="s">
        <v>98</v>
      </c>
      <c r="C15" s="68" t="s">
        <v>97</v>
      </c>
      <c r="D15" s="40">
        <v>109175</v>
      </c>
      <c r="E15" s="40" t="s">
        <v>118</v>
      </c>
    </row>
    <row r="16" spans="1:19" ht="38.25">
      <c r="B16" s="40" t="s">
        <v>52</v>
      </c>
      <c r="C16" s="68" t="s">
        <v>97</v>
      </c>
      <c r="D16" s="40">
        <v>109175</v>
      </c>
      <c r="E16" s="40" t="s">
        <v>118</v>
      </c>
    </row>
    <row r="17" spans="2:5" ht="38.25">
      <c r="B17" s="40" t="s">
        <v>8</v>
      </c>
      <c r="C17" s="69" t="s">
        <v>102</v>
      </c>
      <c r="D17" s="40">
        <v>92473</v>
      </c>
      <c r="E17" s="40" t="s">
        <v>119</v>
      </c>
    </row>
    <row r="18" spans="2:5" ht="25.5">
      <c r="B18" s="40" t="s">
        <v>104</v>
      </c>
      <c r="C18" s="70" t="s">
        <v>103</v>
      </c>
      <c r="D18" s="40">
        <v>92288</v>
      </c>
      <c r="E18" s="40" t="s">
        <v>120</v>
      </c>
    </row>
    <row r="19" spans="2:5" ht="38.25">
      <c r="B19" s="40" t="s">
        <v>121</v>
      </c>
      <c r="C19" s="51" t="s">
        <v>108</v>
      </c>
      <c r="D19" s="40">
        <v>92244</v>
      </c>
      <c r="E19" s="40" t="s">
        <v>122</v>
      </c>
    </row>
    <row r="20" spans="2:5" ht="51">
      <c r="B20" s="40" t="s">
        <v>123</v>
      </c>
      <c r="C20" s="51" t="s">
        <v>108</v>
      </c>
      <c r="D20" s="40">
        <v>92233</v>
      </c>
      <c r="E20" s="40" t="s">
        <v>124</v>
      </c>
    </row>
    <row r="21" spans="2:5" ht="25.5">
      <c r="B21" s="40" t="s">
        <v>114</v>
      </c>
      <c r="C21" s="80" t="s">
        <v>113</v>
      </c>
      <c r="D21" s="40">
        <v>92480</v>
      </c>
      <c r="E21" s="40" t="s">
        <v>125</v>
      </c>
    </row>
  </sheetData>
  <autoFilter ref="B14:E21" xr:uid="{00000000-0009-0000-0000-000004000000}"/>
  <mergeCells count="6">
    <mergeCell ref="A7:A8"/>
    <mergeCell ref="D1:E1"/>
    <mergeCell ref="F1:F2"/>
    <mergeCell ref="B1:B2"/>
    <mergeCell ref="C1:C2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1"/>
  <sheetViews>
    <sheetView zoomScale="80" zoomScaleNormal="80" workbookViewId="0">
      <selection activeCell="B3" sqref="B3:G11"/>
    </sheetView>
  </sheetViews>
  <sheetFormatPr defaultColWidth="11.42578125" defaultRowHeight="14.25"/>
  <cols>
    <col min="1" max="1" width="8.85546875" customWidth="1"/>
    <col min="2" max="2" width="11" customWidth="1"/>
    <col min="3" max="3" width="24" customWidth="1"/>
    <col min="4" max="4" width="19.8554687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0" max="12" width="11.42578125" customWidth="1"/>
    <col min="13" max="13" width="10" customWidth="1"/>
    <col min="14" max="14" width="6" customWidth="1"/>
  </cols>
  <sheetData>
    <row r="2" spans="2:13">
      <c r="B2" s="106" t="s">
        <v>126</v>
      </c>
      <c r="C2" s="107"/>
      <c r="D2" s="107"/>
      <c r="E2" s="107"/>
      <c r="F2" s="107"/>
      <c r="G2" s="107"/>
    </row>
    <row r="3" spans="2:13" ht="28.5" customHeight="1">
      <c r="B3" s="99" t="s">
        <v>83</v>
      </c>
      <c r="C3" s="99" t="s">
        <v>84</v>
      </c>
      <c r="D3" s="99" t="s">
        <v>85</v>
      </c>
      <c r="E3" s="1" t="s">
        <v>127</v>
      </c>
      <c r="F3" s="1" t="s">
        <v>128</v>
      </c>
      <c r="G3" s="1" t="s">
        <v>89</v>
      </c>
      <c r="H3" s="4"/>
      <c r="I3" s="99" t="s">
        <v>84</v>
      </c>
      <c r="J3" s="1" t="s">
        <v>127</v>
      </c>
      <c r="K3" s="1" t="s">
        <v>128</v>
      </c>
      <c r="L3" s="1" t="s">
        <v>89</v>
      </c>
      <c r="M3" s="99" t="s">
        <v>129</v>
      </c>
    </row>
    <row r="4" spans="2:13" ht="15.75" customHeight="1">
      <c r="B4" s="99"/>
      <c r="C4" s="99"/>
      <c r="D4" s="99"/>
      <c r="E4" s="1" t="s">
        <v>93</v>
      </c>
      <c r="F4" s="1" t="s">
        <v>93</v>
      </c>
      <c r="G4" s="1" t="s">
        <v>93</v>
      </c>
      <c r="H4" s="4"/>
      <c r="I4" s="99"/>
      <c r="J4" s="1" t="s">
        <v>93</v>
      </c>
      <c r="K4" s="1" t="s">
        <v>93</v>
      </c>
      <c r="L4" s="1" t="s">
        <v>93</v>
      </c>
      <c r="M4" s="99"/>
    </row>
    <row r="5" spans="2:13" ht="14.25" customHeight="1">
      <c r="B5" s="105" t="s">
        <v>97</v>
      </c>
      <c r="C5" s="57" t="s">
        <v>98</v>
      </c>
      <c r="D5" s="93" t="s">
        <v>19</v>
      </c>
      <c r="E5" s="78">
        <v>1700</v>
      </c>
      <c r="F5" s="78">
        <v>2000</v>
      </c>
      <c r="G5" s="37">
        <v>2000</v>
      </c>
      <c r="H5" s="4"/>
      <c r="I5" s="57" t="s">
        <v>98</v>
      </c>
      <c r="J5" s="78">
        <v>1700</v>
      </c>
      <c r="K5" s="78">
        <v>2000</v>
      </c>
      <c r="L5" s="37">
        <v>2000</v>
      </c>
      <c r="M5" s="82">
        <f>K5/J5*100-100</f>
        <v>17.64705882352942</v>
      </c>
    </row>
    <row r="6" spans="2:13" ht="28.5" customHeight="1">
      <c r="B6" s="105"/>
      <c r="C6" s="57" t="s">
        <v>52</v>
      </c>
      <c r="D6" s="93" t="s">
        <v>78</v>
      </c>
      <c r="E6" s="78">
        <v>600</v>
      </c>
      <c r="F6" s="78">
        <v>4000</v>
      </c>
      <c r="G6" s="37">
        <v>2000</v>
      </c>
      <c r="H6" s="4"/>
      <c r="I6" s="57" t="s">
        <v>52</v>
      </c>
      <c r="J6" s="78">
        <v>600</v>
      </c>
      <c r="K6" s="78">
        <v>4000</v>
      </c>
      <c r="L6" s="37">
        <v>2000</v>
      </c>
      <c r="M6" s="45">
        <f t="shared" ref="M6:M11" si="0">K6/J6*100-100</f>
        <v>566.66666666666674</v>
      </c>
    </row>
    <row r="7" spans="2:13" ht="15">
      <c r="B7" s="55" t="s">
        <v>102</v>
      </c>
      <c r="C7" s="93" t="s">
        <v>8</v>
      </c>
      <c r="D7" s="93" t="s">
        <v>19</v>
      </c>
      <c r="E7" s="78">
        <v>1000</v>
      </c>
      <c r="F7" s="78">
        <v>3200</v>
      </c>
      <c r="G7" s="37">
        <v>2000</v>
      </c>
      <c r="H7" s="4"/>
      <c r="I7" s="79" t="s">
        <v>8</v>
      </c>
      <c r="J7" s="78">
        <v>1000</v>
      </c>
      <c r="K7" s="78">
        <v>3200</v>
      </c>
      <c r="L7" s="37">
        <v>2000</v>
      </c>
      <c r="M7" s="45">
        <f t="shared" si="0"/>
        <v>220</v>
      </c>
    </row>
    <row r="8" spans="2:13">
      <c r="B8" s="55" t="s">
        <v>103</v>
      </c>
      <c r="C8" s="57" t="s">
        <v>104</v>
      </c>
      <c r="D8" s="93" t="s">
        <v>42</v>
      </c>
      <c r="E8" s="92">
        <v>11000</v>
      </c>
      <c r="F8" s="92">
        <v>15000</v>
      </c>
      <c r="G8" s="37">
        <v>14000</v>
      </c>
      <c r="H8" s="4"/>
      <c r="I8" s="57" t="s">
        <v>104</v>
      </c>
      <c r="J8" s="77">
        <v>11000</v>
      </c>
      <c r="K8" s="77">
        <v>15000</v>
      </c>
      <c r="L8" s="37">
        <v>14000</v>
      </c>
      <c r="M8" s="81">
        <f t="shared" si="0"/>
        <v>36.363636363636346</v>
      </c>
    </row>
    <row r="9" spans="2:13">
      <c r="B9" s="96" t="s">
        <v>108</v>
      </c>
      <c r="C9" s="57" t="s">
        <v>121</v>
      </c>
      <c r="D9" s="93" t="s">
        <v>11</v>
      </c>
      <c r="E9" s="92">
        <v>7450</v>
      </c>
      <c r="F9" s="92">
        <v>9700</v>
      </c>
      <c r="G9" s="37">
        <v>9700</v>
      </c>
      <c r="H9" s="4"/>
      <c r="I9" s="57" t="s">
        <v>121</v>
      </c>
      <c r="J9" s="77">
        <v>7450</v>
      </c>
      <c r="K9" s="77">
        <v>9700</v>
      </c>
      <c r="L9" s="37">
        <v>9700</v>
      </c>
      <c r="M9" s="82">
        <f t="shared" si="0"/>
        <v>30.201342281879192</v>
      </c>
    </row>
    <row r="10" spans="2:13">
      <c r="B10" s="96"/>
      <c r="C10" s="57" t="s">
        <v>123</v>
      </c>
      <c r="D10" s="93" t="s">
        <v>112</v>
      </c>
      <c r="E10" s="92">
        <v>1200</v>
      </c>
      <c r="F10" s="92">
        <v>2000</v>
      </c>
      <c r="G10" s="37">
        <v>2000</v>
      </c>
      <c r="H10" s="4"/>
      <c r="I10" s="57" t="s">
        <v>123</v>
      </c>
      <c r="J10" s="77">
        <v>1200</v>
      </c>
      <c r="K10" s="77">
        <v>2000</v>
      </c>
      <c r="L10" s="37">
        <v>2000</v>
      </c>
      <c r="M10" s="12">
        <f t="shared" si="0"/>
        <v>66.666666666666686</v>
      </c>
    </row>
    <row r="11" spans="2:13">
      <c r="B11" s="55" t="s">
        <v>113</v>
      </c>
      <c r="C11" s="57" t="s">
        <v>114</v>
      </c>
      <c r="D11" s="93" t="s">
        <v>115</v>
      </c>
      <c r="E11" s="92">
        <v>3300</v>
      </c>
      <c r="F11" s="92">
        <v>15000</v>
      </c>
      <c r="G11" s="37">
        <v>15000</v>
      </c>
      <c r="H11" s="4"/>
      <c r="I11" s="57" t="s">
        <v>114</v>
      </c>
      <c r="J11" s="77">
        <v>3300</v>
      </c>
      <c r="K11" s="77">
        <v>15000</v>
      </c>
      <c r="L11" s="37">
        <v>15000</v>
      </c>
      <c r="M11" s="45">
        <f t="shared" si="0"/>
        <v>354.54545454545456</v>
      </c>
    </row>
  </sheetData>
  <mergeCells count="8">
    <mergeCell ref="B5:B6"/>
    <mergeCell ref="B9:B10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Y28"/>
  <sheetViews>
    <sheetView topLeftCell="A2" zoomScale="60" zoomScaleNormal="60" workbookViewId="0">
      <selection activeCell="C2" sqref="C2"/>
    </sheetView>
  </sheetViews>
  <sheetFormatPr defaultColWidth="11.42578125" defaultRowHeight="12.75"/>
  <cols>
    <col min="1" max="1" width="6.140625" style="3" customWidth="1"/>
    <col min="2" max="2" width="23.140625" style="3" customWidth="1"/>
    <col min="3" max="7" width="12" style="3" bestFit="1" customWidth="1"/>
    <col min="8" max="9" width="11.42578125" style="3"/>
    <col min="10" max="10" width="12.140625" style="3" bestFit="1" customWidth="1"/>
    <col min="11" max="13" width="11.42578125" style="3"/>
    <col min="14" max="14" width="14.28515625" style="46" customWidth="1"/>
    <col min="15" max="16384" width="11.42578125" style="3"/>
  </cols>
  <sheetData>
    <row r="2" spans="2:25" ht="25.5">
      <c r="B2" s="60" t="s">
        <v>130</v>
      </c>
      <c r="C2" s="5">
        <v>2019</v>
      </c>
      <c r="D2" s="5">
        <v>2020</v>
      </c>
      <c r="E2" s="5">
        <v>2021</v>
      </c>
      <c r="F2" s="5">
        <v>2022</v>
      </c>
      <c r="G2" s="5">
        <v>2023</v>
      </c>
      <c r="H2" s="53" t="s">
        <v>131</v>
      </c>
      <c r="I2" s="5" t="s">
        <v>132</v>
      </c>
      <c r="K2" s="54" t="s">
        <v>84</v>
      </c>
      <c r="L2" s="5" t="s">
        <v>131</v>
      </c>
      <c r="N2" s="5" t="s">
        <v>84</v>
      </c>
      <c r="O2" s="5" t="s">
        <v>131</v>
      </c>
    </row>
    <row r="3" spans="2:25" ht="25.5">
      <c r="B3" s="21" t="s">
        <v>98</v>
      </c>
      <c r="C3" s="83">
        <v>1143.6965811965811</v>
      </c>
      <c r="D3" s="83">
        <v>1348.083333333333</v>
      </c>
      <c r="E3" s="83">
        <v>1711.272727272727</v>
      </c>
      <c r="F3" s="83">
        <v>2210.233046800382</v>
      </c>
      <c r="G3" s="83">
        <v>2177</v>
      </c>
      <c r="H3" s="83">
        <f>AVERAGE(C3:G3)</f>
        <v>1718.0571377206047</v>
      </c>
      <c r="I3" s="83">
        <f t="shared" ref="I3:I9" si="0">(C3+D3+E3+F3+G3)/5</f>
        <v>1718.0571377206047</v>
      </c>
      <c r="J3" s="40"/>
      <c r="K3" s="86" t="s">
        <v>98</v>
      </c>
      <c r="L3" s="83">
        <v>1718.0571377206047</v>
      </c>
      <c r="N3" s="22" t="s">
        <v>104</v>
      </c>
      <c r="O3" s="23">
        <v>8463.8833333333332</v>
      </c>
    </row>
    <row r="4" spans="2:25" ht="38.25">
      <c r="B4" s="21" t="s">
        <v>52</v>
      </c>
      <c r="C4" s="83">
        <v>1989.7247085939421</v>
      </c>
      <c r="D4" s="83">
        <v>1726.1804837189311</v>
      </c>
      <c r="E4" s="83">
        <v>1813.85439375446</v>
      </c>
      <c r="F4" s="83">
        <v>3407.910782671564</v>
      </c>
      <c r="G4" s="83">
        <v>3613.5076930771638</v>
      </c>
      <c r="H4" s="83">
        <f t="shared" ref="H4:H9" si="1">AVERAGE(C4:G4)</f>
        <v>2510.2356123632126</v>
      </c>
      <c r="I4" s="83">
        <f t="shared" si="0"/>
        <v>2510.2356123632126</v>
      </c>
      <c r="J4" s="40"/>
      <c r="K4" s="21" t="s">
        <v>8</v>
      </c>
      <c r="L4" s="83">
        <v>1949.9246790582197</v>
      </c>
      <c r="N4" s="22" t="s">
        <v>114</v>
      </c>
      <c r="O4" s="61">
        <v>7303</v>
      </c>
    </row>
    <row r="5" spans="2:25" ht="36" customHeight="1">
      <c r="B5" s="21" t="s">
        <v>8</v>
      </c>
      <c r="C5" s="83">
        <v>1971.187895524105</v>
      </c>
      <c r="D5" s="83">
        <v>1224.1677299308881</v>
      </c>
      <c r="E5" s="83">
        <v>1112.44345976604</v>
      </c>
      <c r="F5" s="83">
        <v>3248.1182959945691</v>
      </c>
      <c r="G5" s="83">
        <v>2193.7060140754961</v>
      </c>
      <c r="H5" s="83">
        <f t="shared" si="1"/>
        <v>1949.9246790582197</v>
      </c>
      <c r="I5" s="83">
        <f t="shared" si="0"/>
        <v>1949.9246790582197</v>
      </c>
      <c r="J5" s="87"/>
      <c r="K5" s="21" t="s">
        <v>52</v>
      </c>
      <c r="L5" s="83">
        <v>2510.2356123632126</v>
      </c>
      <c r="N5" s="22" t="s">
        <v>133</v>
      </c>
      <c r="O5" s="23">
        <v>6276.5833333333339</v>
      </c>
    </row>
    <row r="6" spans="2:25" ht="34.5" customHeight="1">
      <c r="B6" s="22" t="s">
        <v>104</v>
      </c>
      <c r="C6" s="85">
        <v>6411</v>
      </c>
      <c r="D6" s="85">
        <v>6628.5</v>
      </c>
      <c r="E6" s="85">
        <v>8406.9166666666661</v>
      </c>
      <c r="F6" s="85">
        <v>9786</v>
      </c>
      <c r="G6" s="84">
        <v>11087</v>
      </c>
      <c r="H6" s="83">
        <f t="shared" si="1"/>
        <v>8463.8833333333332</v>
      </c>
      <c r="I6" s="83">
        <f t="shared" si="0"/>
        <v>8463.8833333333332</v>
      </c>
      <c r="J6" s="40"/>
      <c r="K6" s="63"/>
      <c r="L6" s="35"/>
      <c r="N6" s="22" t="s">
        <v>134</v>
      </c>
      <c r="O6" s="23">
        <v>1395.6803748554064</v>
      </c>
    </row>
    <row r="7" spans="2:25" ht="34.5" customHeight="1">
      <c r="B7" s="22" t="s">
        <v>133</v>
      </c>
      <c r="C7" s="83">
        <v>4383.916666666667</v>
      </c>
      <c r="D7" s="83">
        <v>4667.416666666667</v>
      </c>
      <c r="E7" s="83">
        <v>6470.166666666667</v>
      </c>
      <c r="F7" s="83">
        <v>8027.166666666667</v>
      </c>
      <c r="G7" s="83">
        <v>7834.25</v>
      </c>
      <c r="H7" s="83">
        <f t="shared" si="1"/>
        <v>6276.5833333333339</v>
      </c>
      <c r="I7" s="83">
        <f t="shared" si="0"/>
        <v>6276.5833333333339</v>
      </c>
      <c r="J7" s="40"/>
      <c r="K7" s="63"/>
      <c r="L7" s="35"/>
      <c r="N7" s="32"/>
      <c r="O7" s="62"/>
    </row>
    <row r="8" spans="2:25" ht="34.5" customHeight="1">
      <c r="B8" s="22" t="s">
        <v>134</v>
      </c>
      <c r="C8" s="83">
        <v>1004.131423865645</v>
      </c>
      <c r="D8" s="83">
        <v>1125.1735960268761</v>
      </c>
      <c r="E8" s="83">
        <v>1177.052051036037</v>
      </c>
      <c r="F8" s="83">
        <v>1653.337074016295</v>
      </c>
      <c r="G8" s="83">
        <v>2018.707729332179</v>
      </c>
      <c r="H8" s="83">
        <f t="shared" si="1"/>
        <v>1395.6803748554064</v>
      </c>
      <c r="I8" s="83">
        <f t="shared" si="0"/>
        <v>1395.6803748554064</v>
      </c>
      <c r="J8" s="40"/>
      <c r="K8" s="63"/>
      <c r="L8" s="35"/>
      <c r="N8" s="32"/>
      <c r="O8" s="62"/>
    </row>
    <row r="9" spans="2:25" ht="25.5" customHeight="1">
      <c r="B9" s="22" t="s">
        <v>114</v>
      </c>
      <c r="C9" s="83">
        <v>5174</v>
      </c>
      <c r="D9" s="83">
        <v>5481</v>
      </c>
      <c r="E9" s="83">
        <v>7564</v>
      </c>
      <c r="F9" s="83">
        <v>8609</v>
      </c>
      <c r="G9" s="83">
        <v>9687</v>
      </c>
      <c r="H9" s="83">
        <f t="shared" si="1"/>
        <v>7303</v>
      </c>
      <c r="I9" s="83">
        <f t="shared" si="0"/>
        <v>7303</v>
      </c>
      <c r="J9" s="40"/>
      <c r="O9" s="34"/>
      <c r="R9" s="32"/>
      <c r="S9" s="33"/>
      <c r="T9" s="33"/>
      <c r="U9" s="33"/>
      <c r="V9" s="33"/>
      <c r="W9" s="33"/>
      <c r="X9" s="33"/>
      <c r="Y9" s="33"/>
    </row>
    <row r="10" spans="2:25">
      <c r="B10" s="20"/>
      <c r="D10" s="3" t="s">
        <v>135</v>
      </c>
      <c r="J10" s="40"/>
      <c r="O10" s="34"/>
    </row>
    <row r="11" spans="2:25" ht="13.5" thickBot="1">
      <c r="B11" s="20"/>
      <c r="J11" s="40"/>
      <c r="O11" s="34"/>
    </row>
    <row r="12" spans="2:25">
      <c r="B12" s="17" t="s">
        <v>136</v>
      </c>
      <c r="C12" s="7"/>
      <c r="D12" s="7"/>
      <c r="E12" s="7"/>
      <c r="F12" s="7"/>
      <c r="G12" s="7"/>
      <c r="H12" s="7"/>
      <c r="I12" s="7"/>
    </row>
    <row r="13" spans="2:25">
      <c r="B13" s="16" t="s">
        <v>137</v>
      </c>
      <c r="C13" s="7"/>
      <c r="D13" s="7"/>
      <c r="E13" s="7"/>
      <c r="F13" s="7"/>
      <c r="G13" s="7"/>
      <c r="H13" s="7"/>
      <c r="I13" s="7"/>
    </row>
    <row r="14" spans="2:25">
      <c r="B14" s="19" t="s">
        <v>138</v>
      </c>
      <c r="D14" s="7"/>
      <c r="E14" s="7"/>
      <c r="F14" s="7"/>
      <c r="G14" s="7"/>
      <c r="H14" s="7"/>
      <c r="I14" s="7"/>
    </row>
    <row r="15" spans="2:25" ht="39" thickBot="1">
      <c r="B15" s="18" t="s">
        <v>139</v>
      </c>
      <c r="D15" s="7"/>
      <c r="E15" s="7"/>
      <c r="F15" s="7"/>
      <c r="G15" s="7"/>
      <c r="H15" s="7"/>
      <c r="I15" s="7"/>
    </row>
    <row r="16" spans="2:25">
      <c r="B16" s="20"/>
      <c r="D16" s="7"/>
      <c r="E16" s="7"/>
      <c r="F16" s="7"/>
      <c r="G16" s="7"/>
      <c r="H16" s="7"/>
      <c r="I16" s="7"/>
    </row>
    <row r="17" spans="2:9">
      <c r="B17" s="20"/>
      <c r="D17" s="7"/>
      <c r="E17" s="7"/>
      <c r="F17" s="7"/>
      <c r="G17" s="7"/>
      <c r="H17" s="7"/>
      <c r="I17" s="7"/>
    </row>
    <row r="18" spans="2:9">
      <c r="B18" s="20"/>
      <c r="D18" s="7"/>
      <c r="E18" s="7"/>
      <c r="F18" s="7"/>
      <c r="G18" s="7"/>
      <c r="H18" s="7"/>
      <c r="I18" s="7"/>
    </row>
    <row r="19" spans="2:9">
      <c r="B19" s="20"/>
    </row>
    <row r="20" spans="2:9">
      <c r="B20" s="20"/>
    </row>
    <row r="21" spans="2:9">
      <c r="B21" s="5" t="s">
        <v>84</v>
      </c>
      <c r="C21" s="5" t="s">
        <v>131</v>
      </c>
    </row>
    <row r="22" spans="2:9" ht="14.25">
      <c r="B22" s="86" t="s">
        <v>98</v>
      </c>
      <c r="C22" s="83">
        <v>1718.0571377206047</v>
      </c>
    </row>
    <row r="23" spans="2:9" ht="14.25">
      <c r="B23" s="21" t="s">
        <v>8</v>
      </c>
      <c r="C23" s="83">
        <v>1949.9246790582197</v>
      </c>
    </row>
    <row r="24" spans="2:9" ht="14.25">
      <c r="B24" s="21" t="s">
        <v>52</v>
      </c>
      <c r="C24" s="83">
        <v>2510.2356123632126</v>
      </c>
    </row>
    <row r="25" spans="2:9" ht="14.25">
      <c r="B25" s="22" t="s">
        <v>104</v>
      </c>
      <c r="C25" s="23">
        <v>8463.8833333333332</v>
      </c>
    </row>
    <row r="26" spans="2:9" ht="14.25">
      <c r="B26" s="22" t="s">
        <v>114</v>
      </c>
      <c r="C26" s="61">
        <v>7303</v>
      </c>
    </row>
    <row r="27" spans="2:9" ht="25.5">
      <c r="B27" s="22" t="s">
        <v>133</v>
      </c>
      <c r="C27" s="23">
        <v>6276.5833333333339</v>
      </c>
    </row>
    <row r="28" spans="2:9" ht="25.5">
      <c r="B28" s="22" t="s">
        <v>134</v>
      </c>
      <c r="C28" s="23">
        <v>1395.6803748554064</v>
      </c>
    </row>
  </sheetData>
  <autoFilter ref="N2:O6" xr:uid="{00000000-0009-0000-0000-000006000000}">
    <sortState xmlns:xlrd2="http://schemas.microsoft.com/office/spreadsheetml/2017/richdata2" ref="N3:O6">
      <sortCondition descending="1" ref="O2:O6"/>
    </sortState>
  </autoFilter>
  <sortState xmlns:xlrd2="http://schemas.microsoft.com/office/spreadsheetml/2017/richdata2" ref="B29:C33">
    <sortCondition descending="1" ref="C29:C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20"/>
  <sheetViews>
    <sheetView tabSelected="1" zoomScale="70" zoomScaleNormal="70" workbookViewId="0"/>
  </sheetViews>
  <sheetFormatPr defaultColWidth="11.42578125" defaultRowHeight="12.75"/>
  <cols>
    <col min="1" max="1" width="6.42578125" style="3" customWidth="1"/>
    <col min="2" max="2" width="26.7109375" style="3" customWidth="1"/>
    <col min="3" max="8" width="11.42578125" style="3" customWidth="1"/>
    <col min="9" max="16384" width="11.42578125" style="3"/>
  </cols>
  <sheetData>
    <row r="2" spans="2:9" ht="15" customHeight="1">
      <c r="B2" s="8" t="s">
        <v>130</v>
      </c>
      <c r="C2" s="8">
        <v>2019</v>
      </c>
      <c r="D2" s="8">
        <v>2020</v>
      </c>
      <c r="E2" s="8">
        <v>2021</v>
      </c>
      <c r="F2" s="8">
        <v>2022</v>
      </c>
      <c r="G2" s="8">
        <v>2023</v>
      </c>
      <c r="H2" s="8" t="s">
        <v>131</v>
      </c>
    </row>
    <row r="3" spans="2:9" ht="14.25">
      <c r="B3" s="21" t="s">
        <v>98</v>
      </c>
      <c r="C3" s="83">
        <v>1143.6965811965811</v>
      </c>
      <c r="D3" s="83">
        <v>1348.083333333333</v>
      </c>
      <c r="E3" s="83">
        <v>1711.272727272727</v>
      </c>
      <c r="F3" s="83">
        <v>2210.233046800382</v>
      </c>
      <c r="G3" s="83">
        <v>2177</v>
      </c>
      <c r="H3" s="23">
        <f t="shared" ref="H3:H9" si="0">AVERAGE(C3:G3)</f>
        <v>1718.0571377206047</v>
      </c>
      <c r="I3" s="23">
        <f t="shared" ref="I3:I9" si="1">(C3+D3+E3+F3+G3)/5</f>
        <v>1718.0571377206047</v>
      </c>
    </row>
    <row r="4" spans="2:9" ht="14.25">
      <c r="B4" s="21" t="s">
        <v>52</v>
      </c>
      <c r="C4" s="83">
        <v>1989.7247085939421</v>
      </c>
      <c r="D4" s="83">
        <v>1726.1804837189311</v>
      </c>
      <c r="E4" s="83">
        <v>1813.85439375446</v>
      </c>
      <c r="F4" s="83">
        <v>3407.910782671564</v>
      </c>
      <c r="G4" s="83">
        <v>3613.5076930771638</v>
      </c>
      <c r="H4" s="23">
        <f t="shared" si="0"/>
        <v>2510.2356123632126</v>
      </c>
      <c r="I4" s="23">
        <f t="shared" si="1"/>
        <v>2510.2356123632126</v>
      </c>
    </row>
    <row r="5" spans="2:9" ht="14.25">
      <c r="B5" s="21" t="s">
        <v>8</v>
      </c>
      <c r="C5" s="83">
        <v>1971.187895524105</v>
      </c>
      <c r="D5" s="83">
        <v>1224.1677299308881</v>
      </c>
      <c r="E5" s="83">
        <v>1112.44345976604</v>
      </c>
      <c r="F5" s="83">
        <v>3248.1182959945691</v>
      </c>
      <c r="G5" s="83">
        <v>2193.7060140754961</v>
      </c>
      <c r="H5" s="23">
        <f t="shared" si="0"/>
        <v>1949.9246790582197</v>
      </c>
      <c r="I5" s="23">
        <f t="shared" si="1"/>
        <v>1949.9246790582197</v>
      </c>
    </row>
    <row r="6" spans="2:9" ht="14.25">
      <c r="B6" s="22" t="s">
        <v>104</v>
      </c>
      <c r="C6" s="85">
        <v>6411</v>
      </c>
      <c r="D6" s="85">
        <v>6628.5</v>
      </c>
      <c r="E6" s="85">
        <v>8406.9166666666661</v>
      </c>
      <c r="F6" s="85">
        <v>9786</v>
      </c>
      <c r="G6" s="84">
        <v>11087</v>
      </c>
      <c r="H6" s="23">
        <f t="shared" si="0"/>
        <v>8463.8833333333332</v>
      </c>
      <c r="I6" s="23">
        <f t="shared" si="1"/>
        <v>8463.8833333333332</v>
      </c>
    </row>
    <row r="7" spans="2:9" ht="25.5">
      <c r="B7" s="22" t="s">
        <v>133</v>
      </c>
      <c r="C7" s="83">
        <v>4383.916666666667</v>
      </c>
      <c r="D7" s="83">
        <v>4667.416666666667</v>
      </c>
      <c r="E7" s="83">
        <v>6470.166666666667</v>
      </c>
      <c r="F7" s="83">
        <v>8027.166666666667</v>
      </c>
      <c r="G7" s="83">
        <v>7834.25</v>
      </c>
      <c r="H7" s="23">
        <f t="shared" si="0"/>
        <v>6276.5833333333339</v>
      </c>
      <c r="I7" s="23">
        <f t="shared" si="1"/>
        <v>6276.5833333333339</v>
      </c>
    </row>
    <row r="8" spans="2:9" ht="26.25" customHeight="1">
      <c r="B8" s="22" t="s">
        <v>134</v>
      </c>
      <c r="C8" s="83">
        <v>1004.131423865645</v>
      </c>
      <c r="D8" s="83">
        <v>1125.1735960268761</v>
      </c>
      <c r="E8" s="83">
        <v>1177.052051036037</v>
      </c>
      <c r="F8" s="83">
        <v>1653.337074016295</v>
      </c>
      <c r="G8" s="83">
        <v>2018.707729332179</v>
      </c>
      <c r="H8" s="23">
        <f t="shared" si="0"/>
        <v>1395.6803748554064</v>
      </c>
      <c r="I8" s="23">
        <f t="shared" si="1"/>
        <v>1395.6803748554064</v>
      </c>
    </row>
    <row r="9" spans="2:9" ht="24.75" customHeight="1">
      <c r="B9" s="22" t="s">
        <v>114</v>
      </c>
      <c r="C9" s="83">
        <v>5174</v>
      </c>
      <c r="D9" s="83">
        <v>5481</v>
      </c>
      <c r="E9" s="83">
        <v>7564</v>
      </c>
      <c r="F9" s="83">
        <v>8609</v>
      </c>
      <c r="G9" s="83">
        <v>9687</v>
      </c>
      <c r="H9" s="23">
        <f t="shared" si="0"/>
        <v>7303</v>
      </c>
      <c r="I9" s="23">
        <f t="shared" si="1"/>
        <v>7303</v>
      </c>
    </row>
    <row r="10" spans="2:9" ht="14.25">
      <c r="B10" s="67"/>
      <c r="C10" s="35"/>
      <c r="D10" s="35"/>
      <c r="E10" s="35"/>
      <c r="F10" s="35"/>
      <c r="G10" s="35"/>
      <c r="H10" s="13"/>
    </row>
    <row r="11" spans="2:9" ht="14.25">
      <c r="B11" s="67"/>
      <c r="C11" s="35"/>
      <c r="D11" s="35"/>
      <c r="E11" s="35"/>
      <c r="F11" s="35"/>
      <c r="G11" s="35"/>
      <c r="H11" s="13"/>
    </row>
    <row r="12" spans="2:9">
      <c r="B12" s="24"/>
      <c r="C12" s="25"/>
      <c r="D12" s="13"/>
      <c r="E12" s="13"/>
      <c r="F12" s="13"/>
      <c r="G12" s="13"/>
      <c r="H12" s="25"/>
    </row>
    <row r="13" spans="2:9">
      <c r="B13" s="8" t="s">
        <v>130</v>
      </c>
      <c r="C13" s="8">
        <v>2020</v>
      </c>
      <c r="D13" s="8">
        <v>2021</v>
      </c>
      <c r="E13" s="8">
        <v>2022</v>
      </c>
      <c r="F13" s="8">
        <v>2023</v>
      </c>
      <c r="G13" s="6"/>
      <c r="H13" s="25"/>
    </row>
    <row r="14" spans="2:9">
      <c r="B14" s="21" t="s">
        <v>98</v>
      </c>
      <c r="C14" s="9">
        <f>D3/C3*100-100</f>
        <v>17.870714619336738</v>
      </c>
      <c r="D14" s="9">
        <f>E3/D3*100-100</f>
        <v>26.941167875828214</v>
      </c>
      <c r="E14" s="9">
        <f>F3/E3*100-100</f>
        <v>29.157264740778828</v>
      </c>
      <c r="F14" s="9">
        <f>G3/F3*100-100</f>
        <v>-1.5035992176703417</v>
      </c>
      <c r="G14" s="27" cm="1">
        <f t="array" ref="G14">+AVERAGE(ABS(C14:F14))</f>
        <v>18.86818661340353</v>
      </c>
      <c r="H14" s="25"/>
    </row>
    <row r="15" spans="2:9">
      <c r="B15" s="21" t="s">
        <v>52</v>
      </c>
      <c r="C15" s="9">
        <f>D4/C4*100-100</f>
        <v>-13.245260700473835</v>
      </c>
      <c r="D15" s="9">
        <f>E4/D4*100-100</f>
        <v>5.0790697069313211</v>
      </c>
      <c r="E15" s="9">
        <f>F4/E4*100-100</f>
        <v>87.88226852198423</v>
      </c>
      <c r="F15" s="9">
        <f>G4/F4*100-100</f>
        <v>6.0329311275110911</v>
      </c>
      <c r="G15" s="38" cm="1">
        <f t="array" ref="G15">+AVERAGE(ABS(C15:F15))</f>
        <v>28.059882514225119</v>
      </c>
      <c r="H15" s="25"/>
    </row>
    <row r="16" spans="2:9">
      <c r="B16" s="21" t="s">
        <v>8</v>
      </c>
      <c r="C16" s="9">
        <f>D5/C5*100-100</f>
        <v>-37.896953775408463</v>
      </c>
      <c r="D16" s="9">
        <f>E5/D5*100-100</f>
        <v>-9.1265492001782746</v>
      </c>
      <c r="E16" s="9">
        <f>F5/E5*100-100</f>
        <v>191.98052876122682</v>
      </c>
      <c r="F16" s="9">
        <f>G5/F5*100-100</f>
        <v>-32.462250011624448</v>
      </c>
      <c r="G16" s="38" cm="1">
        <f t="array" ref="G16">+AVERAGE(ABS(C16:F16))</f>
        <v>67.866570437109502</v>
      </c>
      <c r="H16" s="25"/>
    </row>
    <row r="17" spans="2:8">
      <c r="B17" s="22" t="s">
        <v>104</v>
      </c>
      <c r="C17" s="9">
        <f>D6/C6*100-100</f>
        <v>3.3926064576509134</v>
      </c>
      <c r="D17" s="9">
        <f>E6/D6*100-100</f>
        <v>26.829850896381771</v>
      </c>
      <c r="E17" s="9">
        <f>F6/E6*100-100</f>
        <v>16.404151343635704</v>
      </c>
      <c r="F17" s="9">
        <f>G6/F6*100-100</f>
        <v>13.294502350296341</v>
      </c>
      <c r="G17" s="14" cm="1">
        <f t="array" ref="G17">+AVERAGE(ABS(C17:F17))</f>
        <v>14.980277761991182</v>
      </c>
      <c r="H17" s="25"/>
    </row>
    <row r="18" spans="2:8" ht="25.5">
      <c r="B18" s="22" t="s">
        <v>133</v>
      </c>
      <c r="C18" s="9">
        <f>D7/C7*100-100</f>
        <v>6.4668200049422921</v>
      </c>
      <c r="D18" s="9">
        <f>E7/D7*100-100</f>
        <v>38.624149690228364</v>
      </c>
      <c r="E18" s="9">
        <f>F7/E7*100-100</f>
        <v>24.064295098013957</v>
      </c>
      <c r="F18" s="9">
        <f>G7/F7*100-100</f>
        <v>-2.4032971368062732</v>
      </c>
      <c r="G18" s="14" cm="1">
        <f t="array" ref="G18">+AVERAGE(ABS(C18:F18))</f>
        <v>17.889640482497722</v>
      </c>
      <c r="H18" s="25"/>
    </row>
    <row r="19" spans="2:8" ht="20.25" customHeight="1">
      <c r="B19" s="22" t="s">
        <v>134</v>
      </c>
      <c r="C19" s="9">
        <f>D8/C8*100-100</f>
        <v>12.054415316996071</v>
      </c>
      <c r="D19" s="9">
        <f>E8/D8*100-100</f>
        <v>4.610706756037473</v>
      </c>
      <c r="E19" s="9">
        <f>F8/E8*100-100</f>
        <v>40.464227776590974</v>
      </c>
      <c r="F19" s="9">
        <f>G8/F8*100-100</f>
        <v>22.098981572361637</v>
      </c>
      <c r="G19" s="38" cm="1">
        <f t="array" ref="G19">+AVERAGE(ABS(C19:F19))</f>
        <v>19.807082855496539</v>
      </c>
      <c r="H19" s="26"/>
    </row>
    <row r="20" spans="2:8" ht="22.5" customHeight="1">
      <c r="B20" s="22" t="s">
        <v>114</v>
      </c>
      <c r="C20" s="9">
        <f>D9/C9*100-100</f>
        <v>5.9335137224584571</v>
      </c>
      <c r="D20" s="9">
        <f>E9/D9*100-100</f>
        <v>38.004013866082829</v>
      </c>
      <c r="E20" s="9">
        <f>F9/E9*100-100</f>
        <v>13.815441565309357</v>
      </c>
      <c r="F20" s="9">
        <f>G9/F9*100-100</f>
        <v>12.521779533046811</v>
      </c>
      <c r="G20" s="14" cm="1">
        <f t="array" ref="G20">+AVERAGE(ABS(C20:F20))</f>
        <v>17.568687171724363</v>
      </c>
      <c r="H20" s="2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dba39584d82166cba059bb2c52e166d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efc7848022a92cc739f97897553905dd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2025-10-30T06:07:19+00:00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EB81C1-0DB6-41E5-9137-8DE0644597C3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2025-10-30T16:31:04Z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