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hidePivotFieldList="1"/>
  <mc:AlternateContent xmlns:mc="http://schemas.openxmlformats.org/markup-compatibility/2006">
    <mc:Choice Requires="x15">
      <x15ac:absPath xmlns:x15ac="http://schemas.microsoft.com/office/spreadsheetml/2010/11/ac" url="F:\2025 MERCADOS\MUNICIPIOS UAF 2025\2025\PORE\"/>
    </mc:Choice>
  </mc:AlternateContent>
  <xr:revisionPtr revIDLastSave="0" documentId="13_ncr:1_{9BE22181-510D-4E90-A03F-0B1301E5565C}" xr6:coauthVersionLast="47" xr6:coauthVersionMax="47" xr10:uidLastSave="{00000000-0000-0000-0000-000000000000}"/>
  <bookViews>
    <workbookView xWindow="10650" yWindow="190" windowWidth="9030" windowHeight="9920" firstSheet="7" activeTab="7" xr2:uid="{00000000-000D-0000-FFFF-FFFF00000000}"/>
  </bookViews>
  <sheets>
    <sheet name="OAF" sheetId="17" r:id="rId1"/>
    <sheet name="OAF PRESE" sheetId="18" r:id="rId2"/>
    <sheet name="4.2.4. AGENTES COMERCIALES 1" sheetId="14" r:id="rId3"/>
    <sheet name="4.2.5. AGENTES COMERCIALES 2" sheetId="15" r:id="rId4"/>
    <sheet name="4.3.1. % MERCADO FLETE PRODUCTO" sheetId="6" r:id="rId5"/>
    <sheet name="4.3.2. PRECIOS PAGAD PRODUCTOR" sheetId="7" r:id="rId6"/>
    <sheet name="4.3.3. PRECIOS PROMEDIO SIPSA" sheetId="8" r:id="rId7"/>
    <sheet name="4.3.4. VARIACION $ PLAZAS M (2" sheetId="19" r:id="rId8"/>
  </sheets>
  <definedNames>
    <definedName name="_xlnm._FilterDatabase" localSheetId="4" hidden="1">'4.3.1. % MERCADO FLETE PRODUCTO'!$B$18:$D$24</definedName>
    <definedName name="_xlnm._FilterDatabase" localSheetId="5" hidden="1">'4.3.2. PRECIOS PAGAD PRODUCTOR'!$B$2:$G$11</definedName>
    <definedName name="_xlnm._FilterDatabase" localSheetId="6" hidden="1">'4.3.3. PRECIOS PROMEDIO SIPSA'!$J$2:$K$2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7" l="1"/>
  <c r="M6" i="7"/>
  <c r="M5" i="7"/>
  <c r="M15" i="7"/>
  <c r="M13" i="7"/>
  <c r="M10" i="7"/>
  <c r="M9" i="7"/>
  <c r="M8" i="7"/>
  <c r="J5" i="6"/>
  <c r="G33" i="19" a="1"/>
  <c r="G33" i="19"/>
  <c r="G34" i="19" a="1"/>
  <c r="G34" i="19"/>
  <c r="G35" i="19" a="1"/>
  <c r="G35" i="19"/>
  <c r="F33" i="19"/>
  <c r="F34" i="19"/>
  <c r="F35" i="19"/>
  <c r="E33" i="19"/>
  <c r="E34" i="19"/>
  <c r="E35" i="19"/>
  <c r="D33" i="19"/>
  <c r="D34" i="19"/>
  <c r="D35" i="19"/>
  <c r="C33" i="19"/>
  <c r="C34" i="19"/>
  <c r="C35" i="19"/>
  <c r="H3" i="8"/>
  <c r="H4" i="8"/>
  <c r="H5" i="8"/>
  <c r="H6" i="8"/>
  <c r="H7" i="8"/>
  <c r="H8" i="8"/>
  <c r="H9" i="8"/>
  <c r="H10" i="8"/>
  <c r="G3" i="8"/>
  <c r="G4" i="8"/>
  <c r="G5" i="8"/>
  <c r="G6" i="8"/>
  <c r="G7" i="8"/>
  <c r="G8" i="8"/>
  <c r="G9" i="8"/>
  <c r="G10" i="8"/>
  <c r="M14" i="7" l="1"/>
  <c r="J15" i="6"/>
  <c r="J14" i="6"/>
  <c r="J12" i="6"/>
  <c r="J11" i="6"/>
  <c r="F32" i="19"/>
  <c r="E32" i="19"/>
  <c r="D32" i="19"/>
  <c r="C32" i="19"/>
  <c r="H11" i="8"/>
  <c r="H12" i="8"/>
  <c r="H13" i="8"/>
  <c r="G11" i="8"/>
  <c r="G12" i="8"/>
  <c r="G13" i="8"/>
  <c r="G32" i="19" l="1" a="1"/>
  <c r="G32" i="19" s="1"/>
  <c r="M12" i="7"/>
  <c r="J6" i="6"/>
  <c r="J7" i="6" l="1"/>
  <c r="J8" i="6"/>
  <c r="J10" i="6"/>
  <c r="J13" i="6"/>
  <c r="C25" i="19" l="1"/>
  <c r="D25" i="19"/>
  <c r="E25" i="19"/>
  <c r="F25" i="19"/>
  <c r="C26" i="19"/>
  <c r="D26" i="19"/>
  <c r="E26" i="19"/>
  <c r="F26" i="19"/>
  <c r="C27" i="19"/>
  <c r="D27" i="19"/>
  <c r="E27" i="19"/>
  <c r="F27" i="19"/>
  <c r="C28" i="19"/>
  <c r="D28" i="19"/>
  <c r="E28" i="19"/>
  <c r="F28" i="19"/>
  <c r="C29" i="19"/>
  <c r="D29" i="19"/>
  <c r="E29" i="19"/>
  <c r="F29" i="19"/>
  <c r="C30" i="19"/>
  <c r="D30" i="19"/>
  <c r="E30" i="19"/>
  <c r="F30" i="19"/>
  <c r="C31" i="19"/>
  <c r="D31" i="19"/>
  <c r="E31" i="19"/>
  <c r="F31" i="19"/>
  <c r="G25" i="19" l="1" a="1"/>
  <c r="G25" i="19" s="1"/>
  <c r="G27" i="19" a="1"/>
  <c r="G27" i="19" s="1"/>
  <c r="G26" i="19" a="1"/>
  <c r="G26" i="19" s="1"/>
  <c r="G29" i="19" a="1"/>
  <c r="G29" i="19" s="1"/>
  <c r="G31" i="19" a="1"/>
  <c r="G31" i="19" s="1"/>
  <c r="G30" i="19" a="1"/>
  <c r="G30" i="19" s="1"/>
  <c r="G28" i="19" a="1"/>
  <c r="G28" i="19" s="1"/>
  <c r="M11" i="7" l="1"/>
  <c r="J9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</author>
  </authors>
  <commentList>
    <comment ref="E9" authorId="0" shapeId="0" xr:uid="{AD9828E8-6DD2-4561-85E9-8D01591A45F6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agronet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Diana</author>
  </authors>
  <commentList>
    <comment ref="F9" authorId="0" shapeId="0" xr:uid="{6479B0DA-00AB-421F-9B7D-F51442755D17}">
      <text>
        <r>
          <rPr>
            <b/>
            <sz val="9"/>
            <color indexed="81"/>
            <rFont val="Tahoma"/>
            <family val="2"/>
          </rPr>
          <t>Diana:</t>
        </r>
        <r>
          <rPr>
            <sz val="9"/>
            <color indexed="81"/>
            <rFont val="Tahoma"/>
            <family val="2"/>
          </rPr>
          <t xml:space="preserve">
agronet
</t>
        </r>
      </text>
    </comment>
  </commentList>
</comments>
</file>

<file path=xl/sharedStrings.xml><?xml version="1.0" encoding="utf-8"?>
<sst xmlns="http://schemas.openxmlformats.org/spreadsheetml/2006/main" count="407" uniqueCount="197">
  <si>
    <t>Nombre y sigla asociación</t>
  </si>
  <si>
    <t>Principales productos comercializados</t>
  </si>
  <si>
    <t>No. de familias asociadas</t>
  </si>
  <si>
    <t>Servicios que presta la OAF</t>
  </si>
  <si>
    <t>Asociación De Plataneros Del Núcleo Del Banco De Pore</t>
  </si>
  <si>
    <t>Plátano</t>
  </si>
  <si>
    <t>Asistencia Técnica, Capacitación y Formación, Comercialización Colectiva</t>
  </si>
  <si>
    <t>Asociación De Cacaocultores Del Norte De Casanare</t>
  </si>
  <si>
    <t>Cacao</t>
  </si>
  <si>
    <t>Asistencia Técnica, Comercialización Colectiva</t>
  </si>
  <si>
    <t>Asociación De Productores Agropecuarios Vereda La Plata</t>
  </si>
  <si>
    <t>Maíz</t>
  </si>
  <si>
    <t>Comercialización Colectiva</t>
  </si>
  <si>
    <t>Asociación De Cultivadores De Caña De Pore</t>
  </si>
  <si>
    <t>Caña</t>
  </si>
  <si>
    <t>Comité De Ganaderos de Pore</t>
  </si>
  <si>
    <t>Res Kg en pie</t>
  </si>
  <si>
    <t>Asistencia Técnica, Banco de Maquinaria, Capacitación y Formación, Comercialización Colectiva</t>
  </si>
  <si>
    <t>Asociación De Porcicultores De Pore</t>
  </si>
  <si>
    <t>Cerdo kg en pie</t>
  </si>
  <si>
    <t>Producto(s)</t>
  </si>
  <si>
    <t>Presentación</t>
  </si>
  <si>
    <t>Clientes</t>
  </si>
  <si>
    <t>Contrato y/o acuerdo comercial establecido</t>
  </si>
  <si>
    <t>Forma de pago</t>
  </si>
  <si>
    <t>Primer punto de comercialización</t>
  </si>
  <si>
    <t xml:space="preserve"> (%)</t>
  </si>
  <si>
    <t>Bolsa Por 20 Kg</t>
  </si>
  <si>
    <t>Agroindustria 30%</t>
  </si>
  <si>
    <t>Si</t>
  </si>
  <si>
    <t>Contado</t>
  </si>
  <si>
    <t>Funza 30%</t>
  </si>
  <si>
    <t>Mayorista 50%</t>
  </si>
  <si>
    <t>Bogotá 50%</t>
  </si>
  <si>
    <t>Minorista 30%</t>
  </si>
  <si>
    <t>Yopal 20%</t>
  </si>
  <si>
    <t>Bulto 5o Kg</t>
  </si>
  <si>
    <t>Intermediario 100%</t>
  </si>
  <si>
    <t>No</t>
  </si>
  <si>
    <t>Pore 100%</t>
  </si>
  <si>
    <t>Bulto x 50 Kg Seco</t>
  </si>
  <si>
    <t>Intermediario 80%</t>
  </si>
  <si>
    <t>Crédito</t>
  </si>
  <si>
    <t>Finca 80%</t>
  </si>
  <si>
    <t>Minorista 20%</t>
  </si>
  <si>
    <t>Caja x Panela de 12,5 Kg</t>
  </si>
  <si>
    <t>Consumidor 40%</t>
  </si>
  <si>
    <t>Finca 40%</t>
  </si>
  <si>
    <t>Minorista 60%</t>
  </si>
  <si>
    <t>Yopal 60%</t>
  </si>
  <si>
    <t>Ganado Ceba en Pie</t>
  </si>
  <si>
    <t>Intermediario 50%</t>
  </si>
  <si>
    <t>Finca 50%</t>
  </si>
  <si>
    <t>Agroindustria 50%</t>
  </si>
  <si>
    <t>Yopal 50% (subasta)</t>
  </si>
  <si>
    <t>Cerdo en Pie</t>
  </si>
  <si>
    <t>Minorista 100%</t>
  </si>
  <si>
    <t>Tabla 5. Información general de los agentes comercializadores.</t>
  </si>
  <si>
    <t xml:space="preserve">Nombre de la empresa y/o comerciante </t>
  </si>
  <si>
    <t xml:space="preserve">Tipo de comercializador </t>
  </si>
  <si>
    <t xml:space="preserve">Producto que demanda </t>
  </si>
  <si>
    <t xml:space="preserve">Ubicación de la empresa y/o comerciante </t>
  </si>
  <si>
    <t xml:space="preserve">Principal ubicación de los proveedores </t>
  </si>
  <si>
    <t>Carnes villalobos</t>
  </si>
  <si>
    <t>Minoristas</t>
  </si>
  <si>
    <t>Res kg en pie</t>
  </si>
  <si>
    <t>Pore</t>
  </si>
  <si>
    <t xml:space="preserve"> Pore 100% </t>
  </si>
  <si>
    <t xml:space="preserve">Distribuidora de Pollo </t>
  </si>
  <si>
    <t>Pollo kg</t>
  </si>
  <si>
    <t>Villavicencio 100%</t>
  </si>
  <si>
    <t>Frutas y verduras Campo Real</t>
  </si>
  <si>
    <t>Supermercado</t>
  </si>
  <si>
    <t>Dulce de caña</t>
  </si>
  <si>
    <t xml:space="preserve"> Pore 70%  Tame 30%</t>
  </si>
  <si>
    <t>Productor agricola</t>
  </si>
  <si>
    <t xml:space="preserve">Intermediario </t>
  </si>
  <si>
    <t>Yuca</t>
  </si>
  <si>
    <t xml:space="preserve"> Pore 70% Trinidad 30%</t>
  </si>
  <si>
    <t>productor agropecuario</t>
  </si>
  <si>
    <t>Maiz tradicional</t>
  </si>
  <si>
    <t>Platano</t>
  </si>
  <si>
    <t>Productora agricola</t>
  </si>
  <si>
    <t>Restaurante TIGU</t>
  </si>
  <si>
    <t>Restaurante</t>
  </si>
  <si>
    <t xml:space="preserve">Tabla 6. Descripción de los agentes comerciales participantes de los encuentros territoriales del municipio </t>
  </si>
  <si>
    <t xml:space="preserve">Nombre de la empresa </t>
  </si>
  <si>
    <t xml:space="preserve">Principal producto compra </t>
  </si>
  <si>
    <t xml:space="preserve">Presentación producto </t>
  </si>
  <si>
    <t>Frecuencia compra</t>
  </si>
  <si>
    <t xml:space="preserve">Modalidad de pago </t>
  </si>
  <si>
    <t xml:space="preserve">Sitio de compra del producto </t>
  </si>
  <si>
    <t>Bovino en pie</t>
  </si>
  <si>
    <t xml:space="preserve">Semanal </t>
  </si>
  <si>
    <t>Credito</t>
  </si>
  <si>
    <t>Finca 100%</t>
  </si>
  <si>
    <t>Pollo de 3 kg</t>
  </si>
  <si>
    <t>Centro de acopio 100%</t>
  </si>
  <si>
    <t>Frasco de 3 kg</t>
  </si>
  <si>
    <t xml:space="preserve">Quincenal </t>
  </si>
  <si>
    <t xml:space="preserve">Bolsa de yuca 12,5kg </t>
  </si>
  <si>
    <t>Productor Agropecuario</t>
  </si>
  <si>
    <t>Bultos 50 kg</t>
  </si>
  <si>
    <t xml:space="preserve">Mensual </t>
  </si>
  <si>
    <t>Carga 130 kg</t>
  </si>
  <si>
    <t>Fruto seco x Kg</t>
  </si>
  <si>
    <t>Cerdo levante en pie 20 kg</t>
  </si>
  <si>
    <t>Tabla 7. Principales destinos y valor flete por producto – UFH de referencia.</t>
  </si>
  <si>
    <t>UFH</t>
  </si>
  <si>
    <t>Línea productiva</t>
  </si>
  <si>
    <t>Presentación del producto</t>
  </si>
  <si>
    <t>Principales compradores</t>
  </si>
  <si>
    <t>Precio promedio flete</t>
  </si>
  <si>
    <t>Precio actual</t>
  </si>
  <si>
    <t>% Precio Flete ($/kg)</t>
  </si>
  <si>
    <t>Tipo de cliente</t>
  </si>
  <si>
    <t>%</t>
  </si>
  <si>
    <t xml:space="preserve"> ($/kg)</t>
  </si>
  <si>
    <t>06Vbs1-55</t>
  </si>
  <si>
    <t>Caña_panelera</t>
  </si>
  <si>
    <t>Dulce de caña x kg</t>
  </si>
  <si>
    <t xml:space="preserve">Consumidor Final </t>
  </si>
  <si>
    <t>Cabecera Municipal 100%</t>
  </si>
  <si>
    <t>08VapL-44</t>
  </si>
  <si>
    <t>Apicultura (miel)</t>
  </si>
  <si>
    <t>Kilogramo</t>
  </si>
  <si>
    <t>Ganaderìa DP (Res kg en pie)</t>
  </si>
  <si>
    <t>Res en pie 400 kg</t>
  </si>
  <si>
    <t>Minorista</t>
  </si>
  <si>
    <t>Ganaderìa DP (Leche)</t>
  </si>
  <si>
    <t>Botella de leche fresca</t>
  </si>
  <si>
    <t xml:space="preserve">Intermediario
Agroindustria </t>
  </si>
  <si>
    <t>30%
70%</t>
  </si>
  <si>
    <t>Carga x 130 kg</t>
  </si>
  <si>
    <t>Intermediario 
Minorista 
Mercados Campesinos</t>
  </si>
  <si>
    <t>70%
20%
10%</t>
  </si>
  <si>
    <t>Finca 70%
Cabecera Municipal 30%</t>
  </si>
  <si>
    <t>10VeL3s2-30</t>
  </si>
  <si>
    <t>Maíz amarillo tradicional</t>
  </si>
  <si>
    <t>Bulto de 50 kg</t>
  </si>
  <si>
    <t xml:space="preserve">Minorista 
Consumidor Final </t>
  </si>
  <si>
    <t>60%
40%</t>
  </si>
  <si>
    <t>Finca 40%
Cabecera Municipal 60%</t>
  </si>
  <si>
    <t>yuca</t>
  </si>
  <si>
    <t>Bolsa de 32 kg</t>
  </si>
  <si>
    <t xml:space="preserve">Intermediario 
Minorista  </t>
  </si>
  <si>
    <t>70%
30%</t>
  </si>
  <si>
    <t>10VeLs1-30</t>
  </si>
  <si>
    <t>avicultura_engorde</t>
  </si>
  <si>
    <t>Pollo engorde x kg</t>
  </si>
  <si>
    <t xml:space="preserve">Consumidor Final  
Minorista  </t>
  </si>
  <si>
    <t>Porcicultura ceba</t>
  </si>
  <si>
    <t>Lechones en pie 20 kg</t>
  </si>
  <si>
    <t xml:space="preserve">Consumidor Final  
Minorista  
Mercados Campesinos </t>
  </si>
  <si>
    <t>30%
60%
10%</t>
  </si>
  <si>
    <t>11VaiL-23</t>
  </si>
  <si>
    <t>arroz_secano</t>
  </si>
  <si>
    <t xml:space="preserve">Agroindustria </t>
  </si>
  <si>
    <t>cacao</t>
  </si>
  <si>
    <t>Polígono</t>
  </si>
  <si>
    <t>Corregimiento o vereda</t>
  </si>
  <si>
    <t>cana_panelera</t>
  </si>
  <si>
    <t>BRISAS DE PAUTO</t>
  </si>
  <si>
    <t>apicultura</t>
  </si>
  <si>
    <t>EL BANCO</t>
  </si>
  <si>
    <t>ganaderia_dp</t>
  </si>
  <si>
    <t>platano</t>
  </si>
  <si>
    <t>maiz_amarillo</t>
  </si>
  <si>
    <t>ALTAMIRA</t>
  </si>
  <si>
    <t>RAMON NONATO PEREZ</t>
  </si>
  <si>
    <t>porcicultura_ceba</t>
  </si>
  <si>
    <t>REGALITO</t>
  </si>
  <si>
    <t>Tabla 8. Precios pagados al productor reportados en las UFH de referencia.</t>
  </si>
  <si>
    <t>Símbolo UFH de referencia</t>
  </si>
  <si>
    <t>Línea Productiva</t>
  </si>
  <si>
    <t>Precio mínimo ($/kg)</t>
  </si>
  <si>
    <t>Precio máximo ($/kg)</t>
  </si>
  <si>
    <t>Precio actual ($/kg)</t>
  </si>
  <si>
    <t>Variación</t>
  </si>
  <si>
    <t>Apicultura</t>
  </si>
  <si>
    <t xml:space="preserve">Línea productiva </t>
  </si>
  <si>
    <t>Promedio</t>
  </si>
  <si>
    <t>Verificar</t>
  </si>
  <si>
    <t>Porcicultura (Cerdo kg en pie)</t>
  </si>
  <si>
    <t>Ganaderìa DP (Res kg en pie)**</t>
  </si>
  <si>
    <t>Arroz_secano</t>
  </si>
  <si>
    <t>Ganaderìa DP (leche)</t>
  </si>
  <si>
    <t>Apicultura (Miel)</t>
  </si>
  <si>
    <t>Avicultura_engorde</t>
  </si>
  <si>
    <t>Precios a escala nacional</t>
  </si>
  <si>
    <t>Precios a escala municipal</t>
  </si>
  <si>
    <t>Precios a escala departamental</t>
  </si>
  <si>
    <t>Precios escala nacional (PORKOLOMBIA*, FEDEGAN**, FENAV***I)</t>
  </si>
  <si>
    <t>Avicultura_Pollo engorde</t>
  </si>
  <si>
    <t>Precios escala municipal</t>
  </si>
  <si>
    <t>Precio a escala departamental</t>
  </si>
  <si>
    <t>Precios gremios (FENAVI*, PORKOLOMBIA**) FEDEGAN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</si>
</sst>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64" formatCode="&quot;$&quot;\ #,##0;[Red]\-&quot;$&quot;\ #,##0"/>
    <numFmt numFmtId="165" formatCode="_-&quot;$&quot;\ * #,##0.00_-;\-&quot;$&quot;\ * #,##0.00_-;_-&quot;$&quot;\ * &quot;-&quot;??_-;_-@_-"/>
    <numFmt numFmtId="166" formatCode="_-&quot;$&quot;\ * #,##0_-;\-&quot;$&quot;\ * #,##0_-;_-&quot;$&quot;\ * &quot;-&quot;??_-;_-@_-"/>
    <numFmt numFmtId="167" formatCode="_-&quot;$&quot;* #,##0.00_-;\-&quot;$&quot;* #,##0.00_-;_-&quot;$&quot;* &quot;-&quot;??_-;_-@_-"/>
    <numFmt numFmtId="168" formatCode="_-&quot;$&quot;* #,##0_-;\-&quot;$&quot;* #,##0_-;_-&quot;$&quot;* &quot;-&quot;??_-;_-@_-"/>
    <numFmt numFmtId="169" formatCode="0.0"/>
    <numFmt numFmtId="170" formatCode="_-* #,##0_-;\-* #,##0_-;_-* &quot;-&quot;??_-;_-@_-"/>
    <numFmt numFmtId="171" formatCode="_-* #,##0.0_-;\-* #,##0.0_-;_-* &quot;-&quot;??_-;_-@_-"/>
    <numFmt numFmtId="172" formatCode="0.0%"/>
  </numFmts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indexed="8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color rgb="FF44546A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Aptos Narrow"/>
      <family val="2"/>
    </font>
  </fonts>
  <fills count="2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8E8E8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38D4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</borders>
  <cellStyleXfs count="9">
    <xf numFmtId="0" fontId="0" fillId="0" borderId="0"/>
    <xf numFmtId="165" fontId="1" fillId="0" borderId="0" applyFont="0" applyFill="0" applyBorder="0" applyAlignment="0" applyProtection="0"/>
    <xf numFmtId="0" fontId="6" fillId="0" borderId="0"/>
    <xf numFmtId="0" fontId="7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115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/>
    </xf>
    <xf numFmtId="0" fontId="8" fillId="12" borderId="0" xfId="0" applyFont="1" applyFill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11" borderId="1" xfId="0" applyFont="1" applyFill="1" applyBorder="1" applyAlignment="1">
      <alignment horizontal="center" vertical="center" wrapText="1"/>
    </xf>
    <xf numFmtId="168" fontId="3" fillId="3" borderId="6" xfId="7" applyNumberFormat="1" applyFont="1" applyFill="1" applyBorder="1" applyAlignment="1">
      <alignment horizontal="center" vertical="center"/>
    </xf>
    <xf numFmtId="170" fontId="4" fillId="6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71" fontId="4" fillId="12" borderId="9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166" fontId="4" fillId="0" borderId="1" xfId="1" applyNumberFormat="1" applyFont="1" applyBorder="1" applyAlignment="1">
      <alignment horizontal="center" vertical="center"/>
    </xf>
    <xf numFmtId="171" fontId="4" fillId="7" borderId="9" xfId="0" applyNumberFormat="1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5" fillId="15" borderId="1" xfId="0" applyFont="1" applyFill="1" applyBorder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13" fillId="4" borderId="0" xfId="0" applyFont="1" applyFill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166" fontId="0" fillId="0" borderId="0" xfId="1" applyNumberFormat="1" applyFont="1" applyAlignment="1">
      <alignment horizontal="center" vertical="center"/>
    </xf>
    <xf numFmtId="0" fontId="4" fillId="7" borderId="7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168" fontId="7" fillId="0" borderId="0" xfId="7" applyNumberFormat="1" applyFont="1" applyBorder="1" applyAlignment="1">
      <alignment horizontal="center" vertical="center"/>
    </xf>
    <xf numFmtId="168" fontId="3" fillId="0" borderId="0" xfId="7" applyNumberFormat="1" applyFont="1" applyBorder="1" applyAlignment="1">
      <alignment horizontal="center" vertical="center"/>
    </xf>
    <xf numFmtId="166" fontId="4" fillId="0" borderId="0" xfId="1" applyNumberFormat="1" applyFont="1" applyBorder="1" applyAlignment="1">
      <alignment horizontal="center" vertical="center"/>
    </xf>
    <xf numFmtId="0" fontId="4" fillId="14" borderId="8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15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1" fillId="19" borderId="0" xfId="0" applyFont="1" applyFill="1" applyAlignment="1">
      <alignment horizontal="center" vertical="center" wrapText="1"/>
    </xf>
    <xf numFmtId="0" fontId="11" fillId="10" borderId="0" xfId="0" applyFont="1" applyFill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4" fillId="0" borderId="1" xfId="0" applyFont="1" applyBorder="1" applyProtection="1">
      <protection locked="0"/>
    </xf>
    <xf numFmtId="171" fontId="4" fillId="0" borderId="9" xfId="0" applyNumberFormat="1" applyFont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 wrapText="1"/>
    </xf>
    <xf numFmtId="0" fontId="14" fillId="0" borderId="11" xfId="0" applyFont="1" applyBorder="1"/>
    <xf numFmtId="0" fontId="14" fillId="0" borderId="11" xfId="0" applyFont="1" applyBorder="1" applyAlignment="1">
      <alignment horizontal="center" vertical="center" wrapText="1"/>
    </xf>
    <xf numFmtId="0" fontId="11" fillId="20" borderId="0" xfId="0" applyFont="1" applyFill="1" applyAlignment="1">
      <alignment horizontal="center" vertical="center" wrapText="1"/>
    </xf>
    <xf numFmtId="0" fontId="11" fillId="21" borderId="0" xfId="0" applyFont="1" applyFill="1" applyAlignment="1">
      <alignment horizontal="center" vertical="center" wrapText="1"/>
    </xf>
    <xf numFmtId="0" fontId="11" fillId="22" borderId="0" xfId="0" applyFont="1" applyFill="1" applyAlignment="1">
      <alignment horizontal="center" vertical="center" wrapText="1"/>
    </xf>
    <xf numFmtId="0" fontId="3" fillId="18" borderId="0" xfId="0" applyFont="1" applyFill="1" applyAlignment="1">
      <alignment horizontal="center" vertical="center" wrapText="1"/>
    </xf>
    <xf numFmtId="0" fontId="4" fillId="0" borderId="0" xfId="0" applyFont="1" applyProtection="1">
      <protection locked="0"/>
    </xf>
    <xf numFmtId="0" fontId="3" fillId="2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9" fontId="9" fillId="3" borderId="0" xfId="0" applyNumberFormat="1" applyFont="1" applyFill="1" applyAlignment="1">
      <alignment vertical="center" wrapText="1"/>
    </xf>
    <xf numFmtId="41" fontId="0" fillId="0" borderId="1" xfId="8" applyFont="1" applyBorder="1"/>
    <xf numFmtId="0" fontId="2" fillId="13" borderId="13" xfId="0" applyFont="1" applyFill="1" applyBorder="1" applyAlignment="1">
      <alignment horizontal="center" vertical="center" wrapText="1"/>
    </xf>
    <xf numFmtId="0" fontId="2" fillId="13" borderId="6" xfId="0" applyFont="1" applyFill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" fillId="13" borderId="15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172" fontId="3" fillId="23" borderId="1" xfId="5" applyNumberFormat="1" applyFont="1" applyFill="1" applyBorder="1" applyAlignment="1">
      <alignment horizontal="center" vertical="center" wrapText="1"/>
    </xf>
    <xf numFmtId="172" fontId="3" fillId="12" borderId="1" xfId="5" applyNumberFormat="1" applyFont="1" applyFill="1" applyBorder="1" applyAlignment="1">
      <alignment horizontal="center" vertical="center" wrapText="1"/>
    </xf>
    <xf numFmtId="172" fontId="3" fillId="7" borderId="1" xfId="5" applyNumberFormat="1" applyFont="1" applyFill="1" applyBorder="1" applyAlignment="1">
      <alignment horizontal="center" vertical="center" wrapText="1"/>
    </xf>
    <xf numFmtId="172" fontId="3" fillId="10" borderId="1" xfId="5" applyNumberFormat="1" applyFont="1" applyFill="1" applyBorder="1" applyAlignment="1">
      <alignment horizontal="center" vertical="center" wrapText="1"/>
    </xf>
    <xf numFmtId="172" fontId="3" fillId="16" borderId="1" xfId="5" applyNumberFormat="1" applyFont="1" applyFill="1" applyBorder="1" applyAlignment="1">
      <alignment horizontal="center" vertical="center" wrapText="1"/>
    </xf>
    <xf numFmtId="2" fontId="3" fillId="7" borderId="1" xfId="0" applyNumberFormat="1" applyFont="1" applyFill="1" applyBorder="1" applyAlignment="1">
      <alignment horizontal="center" vertical="center"/>
    </xf>
    <xf numFmtId="2" fontId="3" fillId="12" borderId="1" xfId="0" applyNumberFormat="1" applyFont="1" applyFill="1" applyBorder="1" applyAlignment="1">
      <alignment horizontal="center" vertical="center"/>
    </xf>
    <xf numFmtId="2" fontId="3" fillId="24" borderId="1" xfId="0" applyNumberFormat="1" applyFont="1" applyFill="1" applyBorder="1" applyAlignment="1">
      <alignment horizontal="center" vertical="center"/>
    </xf>
    <xf numFmtId="2" fontId="3" fillId="17" borderId="1" xfId="0" applyNumberFormat="1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2" fillId="13" borderId="6" xfId="0" applyFont="1" applyFill="1" applyBorder="1" applyAlignment="1">
      <alignment horizontal="center" vertical="center" wrapText="1"/>
    </xf>
    <xf numFmtId="0" fontId="2" fillId="13" borderId="7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13" borderId="1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3" fillId="22" borderId="3" xfId="0" applyFont="1" applyFill="1" applyBorder="1" applyAlignment="1">
      <alignment horizontal="center" vertical="center" wrapText="1"/>
    </xf>
    <xf numFmtId="0" fontId="3" fillId="2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1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21" borderId="3" xfId="0" applyFont="1" applyFill="1" applyBorder="1" applyAlignment="1">
      <alignment horizontal="center" vertical="center" wrapText="1"/>
    </xf>
    <xf numFmtId="0" fontId="3" fillId="21" borderId="9" xfId="0" applyFont="1" applyFill="1" applyBorder="1" applyAlignment="1">
      <alignment horizontal="center" vertical="center" wrapText="1"/>
    </xf>
    <xf numFmtId="0" fontId="3" fillId="21" borderId="4" xfId="0" applyFont="1" applyFill="1" applyBorder="1" applyAlignment="1">
      <alignment horizontal="center" vertical="center" wrapText="1"/>
    </xf>
    <xf numFmtId="0" fontId="3" fillId="19" borderId="3" xfId="0" applyFont="1" applyFill="1" applyBorder="1" applyAlignment="1">
      <alignment horizontal="center" vertical="center" wrapText="1"/>
    </xf>
    <xf numFmtId="0" fontId="3" fillId="19" borderId="4" xfId="0" applyFont="1" applyFill="1" applyBorder="1" applyAlignment="1">
      <alignment horizontal="center" vertical="center" wrapText="1"/>
    </xf>
    <xf numFmtId="0" fontId="3" fillId="10" borderId="3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4" fillId="11" borderId="0" xfId="0" applyFont="1" applyFill="1" applyAlignment="1">
      <alignment horizontal="center" vertical="center" wrapText="1"/>
    </xf>
  </cellXfs>
  <cellStyles count="9">
    <cellStyle name="Millares [0]" xfId="8" builtinId="6"/>
    <cellStyle name="Moneda" xfId="1" builtinId="4"/>
    <cellStyle name="Moneda 2" xfId="6" xr:uid="{00000000-0005-0000-0000-000001000000}"/>
    <cellStyle name="Moneda 2 2" xfId="7" xr:uid="{00000000-0005-0000-0000-000002000000}"/>
    <cellStyle name="Normal" xfId="0" builtinId="0"/>
    <cellStyle name="Normal 2" xfId="2" xr:uid="{00000000-0005-0000-0000-000004000000}"/>
    <cellStyle name="Normal 2 2" xfId="3" xr:uid="{00000000-0005-0000-0000-000005000000}"/>
    <cellStyle name="Porcentaje 2 2" xfId="5" xr:uid="{00000000-0005-0000-0000-000006000000}"/>
    <cellStyle name="Porcentaje 2 2 2" xfId="4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'4.3.3. PRECIOS PROMEDIO SIPSA'!$B$23</c:f>
              <c:strCache>
                <c:ptCount val="1"/>
                <c:pt idx="0">
                  <c:v>Promedio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'4.3.3. PRECIOS PROMEDIO SIPSA'!$A$24:$A$34</c:f>
              <c:strCache>
                <c:ptCount val="11"/>
                <c:pt idx="0">
                  <c:v>Maíz amarillo tradicional</c:v>
                </c:pt>
                <c:pt idx="1">
                  <c:v>Yuca</c:v>
                </c:pt>
                <c:pt idx="2">
                  <c:v>Platano</c:v>
                </c:pt>
                <c:pt idx="3">
                  <c:v>Arroz_secano</c:v>
                </c:pt>
                <c:pt idx="4">
                  <c:v>Caña_panelera</c:v>
                </c:pt>
                <c:pt idx="5">
                  <c:v>Cacao</c:v>
                </c:pt>
                <c:pt idx="6">
                  <c:v>Apicultura (Miel)</c:v>
                </c:pt>
                <c:pt idx="7">
                  <c:v>Avicultura_Pollo engorde</c:v>
                </c:pt>
                <c:pt idx="8">
                  <c:v>Porcicultura (Cerdo kg en pie)</c:v>
                </c:pt>
                <c:pt idx="9">
                  <c:v>Ganaderìa DP (Res kg en pie)**</c:v>
                </c:pt>
                <c:pt idx="10">
                  <c:v>Ganaderìa DP (leche)</c:v>
                </c:pt>
              </c:strCache>
            </c:strRef>
          </c:cat>
          <c:val>
            <c:numRef>
              <c:f>'4.3.3. PRECIOS PROMEDIO SIPSA'!$B$24:$B$34</c:f>
              <c:numCache>
                <c:formatCode>_-"$"\ * #,##0_-;\-"$"\ * #,##0_-;_-"$"\ * "-"??_-;_-@_-</c:formatCode>
                <c:ptCount val="11"/>
                <c:pt idx="0">
                  <c:v>1718.0571377206047</c:v>
                </c:pt>
                <c:pt idx="1">
                  <c:v>1949.9246790582197</c:v>
                </c:pt>
                <c:pt idx="2">
                  <c:v>2370.8401821456509</c:v>
                </c:pt>
                <c:pt idx="3">
                  <c:v>3010.3019845909666</c:v>
                </c:pt>
                <c:pt idx="4">
                  <c:v>3123.6134847103322</c:v>
                </c:pt>
                <c:pt idx="5">
                  <c:v>8311.84</c:v>
                </c:pt>
                <c:pt idx="6">
                  <c:v>20620.8</c:v>
                </c:pt>
                <c:pt idx="7">
                  <c:v>8463.8833333333332</c:v>
                </c:pt>
                <c:pt idx="8">
                  <c:v>7303</c:v>
                </c:pt>
                <c:pt idx="9">
                  <c:v>6276.6</c:v>
                </c:pt>
                <c:pt idx="10">
                  <c:v>1073.2763766303819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B3-41FE-8980-8B65C13135F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-517439968"/>
        <c:axId val="-517433440"/>
      </c:barChart>
      <c:catAx>
        <c:axId val="-5174399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Lìnea productiva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3440"/>
        <c:crosses val="autoZero"/>
        <c:auto val="1"/>
        <c:lblAlgn val="ctr"/>
        <c:lblOffset val="100"/>
        <c:noMultiLvlLbl val="0"/>
      </c:catAx>
      <c:valAx>
        <c:axId val="-517433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900" b="1">
                    <a:latin typeface="Arial" panose="020B0604020202020204" pitchFamily="34" charset="0"/>
                    <a:cs typeface="Arial" panose="020B0604020202020204" pitchFamily="34" charset="0"/>
                  </a:rPr>
                  <a:t>Precio promedio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CO"/>
            </a:p>
          </c:txPr>
        </c:title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-51743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s-CO" sz="900" b="1" i="0" baseline="0">
                <a:effectLst/>
              </a:rPr>
              <a:t>Variación anual  precios mayoristas líneas productivas del municipio de Pore</a:t>
            </a:r>
            <a:endParaRPr lang="es-CO" sz="900">
              <a:effectLst/>
            </a:endParaRP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900" b="1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 sz="900" b="1" i="0" baseline="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4083923572028328"/>
          <c:y val="3.00936197662032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9.6528215223097111E-2"/>
          <c:y val="0.18375"/>
          <c:w val="0.87291622922134737"/>
          <c:h val="0.55682050160396612"/>
        </c:manualLayout>
      </c:layout>
      <c:lineChart>
        <c:grouping val="standard"/>
        <c:varyColors val="0"/>
        <c:ser>
          <c:idx val="0"/>
          <c:order val="0"/>
          <c:tx>
            <c:strRef>
              <c:f>'4.3.4. VARIACION $ PLAZAS M (2'!$B$25</c:f>
              <c:strCache>
                <c:ptCount val="1"/>
                <c:pt idx="0">
                  <c:v>Caña_panelera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(2'!$C$25:$F$25</c:f>
              <c:numCache>
                <c:formatCode>_-* #,##0_-;\-* #,##0_-;_-* "-"??_-;_-@_-</c:formatCode>
                <c:ptCount val="4"/>
                <c:pt idx="0">
                  <c:v>37.505912207283586</c:v>
                </c:pt>
                <c:pt idx="1">
                  <c:v>22.368481466478428</c:v>
                </c:pt>
                <c:pt idx="2">
                  <c:v>-1.7550872692549149</c:v>
                </c:pt>
                <c:pt idx="3">
                  <c:v>3.8982625014095618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9F-4E00-B420-A7252F6799BB}"/>
            </c:ext>
          </c:extLst>
        </c:ser>
        <c:ser>
          <c:idx val="1"/>
          <c:order val="1"/>
          <c:tx>
            <c:strRef>
              <c:f>'4.3.4. VARIACION $ PLAZAS M (2'!$B$26</c:f>
              <c:strCache>
                <c:ptCount val="1"/>
                <c:pt idx="0">
                  <c:v>Platano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(2'!$C$26:$F$26</c:f>
              <c:numCache>
                <c:formatCode>_-* #,##0_-;\-* #,##0_-;_-* "-"??_-;_-@_-</c:formatCode>
                <c:ptCount val="4"/>
                <c:pt idx="0">
                  <c:v>-20.661046143104087</c:v>
                </c:pt>
                <c:pt idx="1">
                  <c:v>3.5834311437933337</c:v>
                </c:pt>
                <c:pt idx="2">
                  <c:v>81.560371085201268</c:v>
                </c:pt>
                <c:pt idx="3">
                  <c:v>16.994726955633539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69F-4E00-B420-A7252F6799BB}"/>
            </c:ext>
          </c:extLst>
        </c:ser>
        <c:ser>
          <c:idx val="2"/>
          <c:order val="2"/>
          <c:tx>
            <c:strRef>
              <c:f>'4.3.4. VARIACION $ PLAZAS M (2'!$B$27</c:f>
              <c:strCache>
                <c:ptCount val="1"/>
                <c:pt idx="0">
                  <c:v>Maíz amarillo tradicional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(2'!$C$27:$F$27</c:f>
              <c:numCache>
                <c:formatCode>_-* #,##0_-;\-* #,##0_-;_-* "-"??_-;_-@_-</c:formatCode>
                <c:ptCount val="4"/>
                <c:pt idx="0">
                  <c:v>17.870714619336738</c:v>
                </c:pt>
                <c:pt idx="1">
                  <c:v>26.941167875828214</c:v>
                </c:pt>
                <c:pt idx="2">
                  <c:v>29.157264740778828</c:v>
                </c:pt>
                <c:pt idx="3">
                  <c:v>-1.5035992176703417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69F-4E00-B420-A7252F6799BB}"/>
            </c:ext>
          </c:extLst>
        </c:ser>
        <c:ser>
          <c:idx val="3"/>
          <c:order val="3"/>
          <c:tx>
            <c:strRef>
              <c:f>'4.3.4. VARIACION $ PLAZAS M (2'!$B$28</c:f>
              <c:strCache>
                <c:ptCount val="1"/>
                <c:pt idx="0">
                  <c:v>Yuca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(2'!$C$28:$F$28</c:f>
              <c:numCache>
                <c:formatCode>_-* #,##0_-;\-* #,##0_-;_-* "-"??_-;_-@_-</c:formatCode>
                <c:ptCount val="4"/>
                <c:pt idx="0">
                  <c:v>-37.896953775408463</c:v>
                </c:pt>
                <c:pt idx="1">
                  <c:v>-9.1265492001782746</c:v>
                </c:pt>
                <c:pt idx="2">
                  <c:v>191.98052876122682</c:v>
                </c:pt>
                <c:pt idx="3">
                  <c:v>-32.462250011624448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69F-4E00-B420-A7252F6799BB}"/>
            </c:ext>
          </c:extLst>
        </c:ser>
        <c:ser>
          <c:idx val="4"/>
          <c:order val="4"/>
          <c:tx>
            <c:strRef>
              <c:f>'4.3.4. VARIACION $ PLAZAS M (2'!$B$29</c:f>
              <c:strCache>
                <c:ptCount val="1"/>
                <c:pt idx="0">
                  <c:v>Arroz_secano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(2'!$C$29:$F$29</c:f>
              <c:numCache>
                <c:formatCode>_-* #,##0_-;\-* #,##0_-;_-* "-"??_-;_-@_-</c:formatCode>
                <c:ptCount val="4"/>
                <c:pt idx="0">
                  <c:v>23.631856239272182</c:v>
                </c:pt>
                <c:pt idx="1">
                  <c:v>-22.203165780913039</c:v>
                </c:pt>
                <c:pt idx="2">
                  <c:v>37.320327576855533</c:v>
                </c:pt>
                <c:pt idx="3">
                  <c:v>14.635471289279025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69F-4E00-B420-A7252F6799BB}"/>
            </c:ext>
          </c:extLst>
        </c:ser>
        <c:ser>
          <c:idx val="5"/>
          <c:order val="5"/>
          <c:tx>
            <c:strRef>
              <c:f>'4.3.4. VARIACION $ PLAZAS M (2'!$B$30</c:f>
              <c:strCache>
                <c:ptCount val="1"/>
                <c:pt idx="0">
                  <c:v>Cacao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(2'!$C$30:$F$30</c:f>
              <c:numCache>
                <c:formatCode>_-* #,##0_-;\-* #,##0_-;_-* "-"??_-;_-@_-</c:formatCode>
                <c:ptCount val="4"/>
                <c:pt idx="0">
                  <c:v>3.656350818496847</c:v>
                </c:pt>
                <c:pt idx="1">
                  <c:v>0.80691642651295581</c:v>
                </c:pt>
                <c:pt idx="2">
                  <c:v>23.327615780445981</c:v>
                </c:pt>
                <c:pt idx="3">
                  <c:v>42.559109874826135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69F-4E00-B420-A7252F6799BB}"/>
            </c:ext>
          </c:extLst>
        </c:ser>
        <c:ser>
          <c:idx val="6"/>
          <c:order val="6"/>
          <c:tx>
            <c:strRef>
              <c:f>'4.3.4. VARIACION $ PLAZAS M (2'!$B$31</c:f>
              <c:strCache>
                <c:ptCount val="1"/>
                <c:pt idx="0">
                  <c:v>Apicultura (Miel)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(2'!$C$31:$F$31</c:f>
              <c:numCache>
                <c:formatCode>_-* #,##0_-;\-* #,##0_-;_-* "-"??_-;_-@_-</c:formatCode>
                <c:ptCount val="4"/>
                <c:pt idx="0">
                  <c:v>21.663172606568821</c:v>
                </c:pt>
                <c:pt idx="1">
                  <c:v>-1.5344219250020501</c:v>
                </c:pt>
                <c:pt idx="2">
                  <c:v>224.16666666666669</c:v>
                </c:pt>
                <c:pt idx="3">
                  <c:v>-22.879177377892034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C5-4D01-B164-EB9BB7A78C4A}"/>
            </c:ext>
          </c:extLst>
        </c:ser>
        <c:ser>
          <c:idx val="7"/>
          <c:order val="7"/>
          <c:tx>
            <c:strRef>
              <c:f>'4.3.4. VARIACION $ PLAZAS M (2'!$B$32</c:f>
              <c:strCache>
                <c:ptCount val="1"/>
                <c:pt idx="0">
                  <c:v>Avicultura_engorde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(2'!$C$32:$F$32</c:f>
              <c:numCache>
                <c:formatCode>_-* #,##0_-;\-* #,##0_-;_-* "-"??_-;_-@_-</c:formatCode>
                <c:ptCount val="4"/>
                <c:pt idx="0">
                  <c:v>3.3926064576509134</c:v>
                </c:pt>
                <c:pt idx="1">
                  <c:v>26.829850896381771</c:v>
                </c:pt>
                <c:pt idx="2">
                  <c:v>16.404151343635704</c:v>
                </c:pt>
                <c:pt idx="3">
                  <c:v>13.294502350296341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B7-42E6-B85E-A9E5B90CA74F}"/>
            </c:ext>
          </c:extLst>
        </c:ser>
        <c:ser>
          <c:idx val="8"/>
          <c:order val="8"/>
          <c:tx>
            <c:strRef>
              <c:f>'4.3.4. VARIACION $ PLAZAS M (2'!$B$33</c:f>
              <c:strCache>
                <c:ptCount val="1"/>
                <c:pt idx="0">
                  <c:v>Porcicultura (Cerdo kg en pie)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(2'!$C$33:$F$33</c:f>
              <c:numCache>
                <c:formatCode>_-* #,##0_-;\-* #,##0_-;_-* "-"??_-;_-@_-</c:formatCode>
                <c:ptCount val="4"/>
                <c:pt idx="0">
                  <c:v>5.9335137224584571</c:v>
                </c:pt>
                <c:pt idx="1">
                  <c:v>38.004013866082829</c:v>
                </c:pt>
                <c:pt idx="2">
                  <c:v>13.815441565309357</c:v>
                </c:pt>
                <c:pt idx="3">
                  <c:v>12.521779533046811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42-49D8-BBE6-50D687365B79}"/>
            </c:ext>
          </c:extLst>
        </c:ser>
        <c:ser>
          <c:idx val="9"/>
          <c:order val="9"/>
          <c:tx>
            <c:strRef>
              <c:f>'4.3.4. VARIACION $ PLAZAS M (2'!$B$34</c:f>
              <c:strCache>
                <c:ptCount val="1"/>
                <c:pt idx="0">
                  <c:v>Ganaderìa DP (Res kg en pie)**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(2'!$C$34:$F$34</c:f>
              <c:numCache>
                <c:formatCode>_-* #,##0_-;\-* #,##0_-;_-* "-"??_-;_-@_-</c:formatCode>
                <c:ptCount val="4"/>
                <c:pt idx="0">
                  <c:v>6.4552919708029179</c:v>
                </c:pt>
                <c:pt idx="1">
                  <c:v>38.632954788943636</c:v>
                </c:pt>
                <c:pt idx="2">
                  <c:v>24.064914992272037</c:v>
                </c:pt>
                <c:pt idx="3">
                  <c:v>-2.3919272455462703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42-49D8-BBE6-50D687365B79}"/>
            </c:ext>
          </c:extLst>
        </c:ser>
        <c:ser>
          <c:idx val="10"/>
          <c:order val="10"/>
          <c:tx>
            <c:strRef>
              <c:f>'4.3.4. VARIACION $ PLAZAS M (2'!$B$35</c:f>
              <c:strCache>
                <c:ptCount val="1"/>
                <c:pt idx="0">
                  <c:v>Ganaderìa DP (leche)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'4.3.4. VARIACION $ PLAZAS M (2'!$C$24:$F$24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'4.3.4. VARIACION $ PLAZAS M (2'!$C$35:$F$35</c:f>
              <c:numCache>
                <c:formatCode>_-* #,##0_-;\-* #,##0_-;_-* "-"??_-;_-@_-</c:formatCode>
                <c:ptCount val="4"/>
                <c:pt idx="0">
                  <c:v>2.9480695796885215</c:v>
                </c:pt>
                <c:pt idx="1">
                  <c:v>7.5320015965605336</c:v>
                </c:pt>
                <c:pt idx="2">
                  <c:v>29.879573247752859</c:v>
                </c:pt>
                <c:pt idx="3">
                  <c:v>29.032833628588094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42-49D8-BBE6-50D687365B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517438880"/>
        <c:axId val="-517444864"/>
      </c:lineChart>
      <c:catAx>
        <c:axId val="-51743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7444864"/>
        <c:crosses val="autoZero"/>
        <c:auto val="1"/>
        <c:lblAlgn val="ctr"/>
        <c:lblOffset val="100"/>
        <c:noMultiLvlLbl val="0"/>
      </c:catAx>
      <c:valAx>
        <c:axId val="-517444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CO"/>
          </a:p>
        </c:txPr>
        <c:crossAx val="-5174388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297680639608966"/>
          <c:w val="0.97432595761477048"/>
          <c:h val="0.247023193603910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17</xdr:row>
      <xdr:rowOff>91440</xdr:rowOff>
    </xdr:from>
    <xdr:to>
      <xdr:col>10</xdr:col>
      <xdr:colOff>701040</xdr:colOff>
      <xdr:row>36</xdr:row>
      <xdr:rowOff>53340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9D1B4D0-6809-4EBF-8B09-FC017CC8035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160098</xdr:colOff>
      <xdr:row>0</xdr:row>
      <xdr:rowOff>127769</xdr:rowOff>
    </xdr:from>
    <xdr:to>
      <xdr:col>16</xdr:col>
      <xdr:colOff>635000</xdr:colOff>
      <xdr:row>25</xdr:row>
      <xdr:rowOff>52915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5902B74-A005-496B-901B-A81DFF8F1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9"/>
  <sheetViews>
    <sheetView zoomScale="70" zoomScaleNormal="70" workbookViewId="0">
      <selection activeCell="D10" sqref="D10"/>
    </sheetView>
  </sheetViews>
  <sheetFormatPr defaultColWidth="11.42578125" defaultRowHeight="14.45"/>
  <cols>
    <col min="2" max="2" width="28.42578125" style="2" customWidth="1"/>
    <col min="3" max="3" width="18.42578125" style="2" customWidth="1"/>
    <col min="4" max="4" width="11" style="26"/>
    <col min="5" max="5" width="26.42578125" style="2" customWidth="1"/>
  </cols>
  <sheetData>
    <row r="1" spans="2:5" ht="15" thickBot="1"/>
    <row r="2" spans="2:5" ht="34.5">
      <c r="B2" s="64" t="s">
        <v>0</v>
      </c>
      <c r="C2" s="65" t="s">
        <v>1</v>
      </c>
      <c r="D2" s="65" t="s">
        <v>2</v>
      </c>
      <c r="E2" s="65" t="s">
        <v>3</v>
      </c>
    </row>
    <row r="3" spans="2:5" ht="47.1" customHeight="1">
      <c r="B3" s="13" t="s">
        <v>4</v>
      </c>
      <c r="C3" s="66" t="s">
        <v>5</v>
      </c>
      <c r="D3" s="66">
        <v>100</v>
      </c>
      <c r="E3" s="13" t="s">
        <v>6</v>
      </c>
    </row>
    <row r="4" spans="2:5" ht="37.5" customHeight="1">
      <c r="B4" s="13" t="s">
        <v>7</v>
      </c>
      <c r="C4" s="66" t="s">
        <v>8</v>
      </c>
      <c r="D4" s="66">
        <v>41</v>
      </c>
      <c r="E4" s="13" t="s">
        <v>9</v>
      </c>
    </row>
    <row r="5" spans="2:5" ht="23.1">
      <c r="B5" s="13" t="s">
        <v>10</v>
      </c>
      <c r="C5" s="66" t="s">
        <v>11</v>
      </c>
      <c r="D5" s="66">
        <v>32</v>
      </c>
      <c r="E5" s="13" t="s">
        <v>12</v>
      </c>
    </row>
    <row r="6" spans="2:5" ht="23.1">
      <c r="B6" s="13" t="s">
        <v>13</v>
      </c>
      <c r="C6" s="66" t="s">
        <v>14</v>
      </c>
      <c r="D6" s="66">
        <v>21</v>
      </c>
      <c r="E6" s="13" t="s">
        <v>12</v>
      </c>
    </row>
    <row r="7" spans="2:5" ht="45.95">
      <c r="B7" s="13" t="s">
        <v>15</v>
      </c>
      <c r="C7" s="66" t="s">
        <v>16</v>
      </c>
      <c r="D7" s="66">
        <v>250</v>
      </c>
      <c r="E7" s="13" t="s">
        <v>17</v>
      </c>
    </row>
    <row r="8" spans="2:5" ht="38.450000000000003" customHeight="1">
      <c r="B8" s="13" t="s">
        <v>18</v>
      </c>
      <c r="C8" s="67" t="s">
        <v>19</v>
      </c>
      <c r="D8" s="66">
        <v>19</v>
      </c>
      <c r="E8" s="13" t="s">
        <v>12</v>
      </c>
    </row>
    <row r="9" spans="2:5">
      <c r="D9" s="26">
        <v>463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2:I15"/>
  <sheetViews>
    <sheetView topLeftCell="C1" zoomScale="70" zoomScaleNormal="70" workbookViewId="0">
      <selection activeCell="I9" sqref="I9"/>
    </sheetView>
  </sheetViews>
  <sheetFormatPr defaultColWidth="11" defaultRowHeight="14.45"/>
  <cols>
    <col min="1" max="2" width="11" style="26"/>
    <col min="3" max="3" width="24" style="2" customWidth="1"/>
    <col min="4" max="4" width="12.85546875" style="26" customWidth="1"/>
    <col min="5" max="5" width="11" style="2"/>
    <col min="6" max="6" width="11" style="26"/>
    <col min="7" max="7" width="16.42578125" style="26" customWidth="1"/>
    <col min="8" max="8" width="11" style="26"/>
    <col min="9" max="9" width="18.28515625" style="2" customWidth="1"/>
    <col min="10" max="16384" width="11" style="26"/>
  </cols>
  <sheetData>
    <row r="2" spans="3:9" ht="15" thickBot="1"/>
    <row r="3" spans="3:9" ht="23.45" thickBot="1">
      <c r="C3" s="89" t="s">
        <v>0</v>
      </c>
      <c r="D3" s="89" t="s">
        <v>20</v>
      </c>
      <c r="E3" s="89" t="s">
        <v>21</v>
      </c>
      <c r="F3" s="63" t="s">
        <v>22</v>
      </c>
      <c r="G3" s="89" t="s">
        <v>23</v>
      </c>
      <c r="H3" s="89" t="s">
        <v>24</v>
      </c>
      <c r="I3" s="63" t="s">
        <v>25</v>
      </c>
    </row>
    <row r="4" spans="3:9">
      <c r="C4" s="90"/>
      <c r="D4" s="90"/>
      <c r="E4" s="90"/>
      <c r="F4" s="68" t="s">
        <v>26</v>
      </c>
      <c r="G4" s="90"/>
      <c r="H4" s="90"/>
      <c r="I4" s="68" t="s">
        <v>26</v>
      </c>
    </row>
    <row r="5" spans="3:9" ht="23.1">
      <c r="C5" s="85" t="s">
        <v>4</v>
      </c>
      <c r="D5" s="86" t="s">
        <v>5</v>
      </c>
      <c r="E5" s="87" t="s">
        <v>27</v>
      </c>
      <c r="F5" s="10" t="s">
        <v>28</v>
      </c>
      <c r="G5" s="88" t="s">
        <v>29</v>
      </c>
      <c r="H5" s="88" t="s">
        <v>30</v>
      </c>
      <c r="I5" s="10" t="s">
        <v>31</v>
      </c>
    </row>
    <row r="6" spans="3:9" ht="23.1">
      <c r="C6" s="85"/>
      <c r="D6" s="86"/>
      <c r="E6" s="87"/>
      <c r="F6" s="10" t="s">
        <v>32</v>
      </c>
      <c r="G6" s="88"/>
      <c r="H6" s="88"/>
      <c r="I6" s="10" t="s">
        <v>33</v>
      </c>
    </row>
    <row r="7" spans="3:9" ht="23.1">
      <c r="C7" s="85"/>
      <c r="D7" s="86"/>
      <c r="E7" s="87"/>
      <c r="F7" s="10" t="s">
        <v>34</v>
      </c>
      <c r="G7" s="88"/>
      <c r="H7" s="88"/>
      <c r="I7" s="10" t="s">
        <v>35</v>
      </c>
    </row>
    <row r="8" spans="3:9" ht="23.1">
      <c r="C8" s="13" t="s">
        <v>7</v>
      </c>
      <c r="D8" s="66" t="s">
        <v>8</v>
      </c>
      <c r="E8" s="70" t="s">
        <v>36</v>
      </c>
      <c r="F8" s="10" t="s">
        <v>37</v>
      </c>
      <c r="G8" s="71" t="s">
        <v>38</v>
      </c>
      <c r="H8" s="71" t="s">
        <v>30</v>
      </c>
      <c r="I8" s="10" t="s">
        <v>39</v>
      </c>
    </row>
    <row r="9" spans="3:9" ht="23.1">
      <c r="C9" s="85" t="s">
        <v>10</v>
      </c>
      <c r="D9" s="86" t="s">
        <v>11</v>
      </c>
      <c r="E9" s="87" t="s">
        <v>40</v>
      </c>
      <c r="F9" s="10" t="s">
        <v>41</v>
      </c>
      <c r="G9" s="88" t="s">
        <v>38</v>
      </c>
      <c r="H9" s="88" t="s">
        <v>42</v>
      </c>
      <c r="I9" s="69" t="s">
        <v>43</v>
      </c>
    </row>
    <row r="10" spans="3:9" ht="23.1">
      <c r="C10" s="85"/>
      <c r="D10" s="86"/>
      <c r="E10" s="87"/>
      <c r="F10" s="10" t="s">
        <v>44</v>
      </c>
      <c r="G10" s="88"/>
      <c r="H10" s="88"/>
      <c r="I10" s="69" t="s">
        <v>35</v>
      </c>
    </row>
    <row r="11" spans="3:9" ht="23.1">
      <c r="C11" s="85" t="s">
        <v>13</v>
      </c>
      <c r="D11" s="86" t="s">
        <v>14</v>
      </c>
      <c r="E11" s="87" t="s">
        <v>45</v>
      </c>
      <c r="F11" s="10" t="s">
        <v>46</v>
      </c>
      <c r="G11" s="88" t="s">
        <v>38</v>
      </c>
      <c r="H11" s="88" t="s">
        <v>30</v>
      </c>
      <c r="I11" s="69" t="s">
        <v>47</v>
      </c>
    </row>
    <row r="12" spans="3:9" ht="23.1">
      <c r="C12" s="85"/>
      <c r="D12" s="86"/>
      <c r="E12" s="87"/>
      <c r="F12" s="10" t="s">
        <v>48</v>
      </c>
      <c r="G12" s="88"/>
      <c r="H12" s="88"/>
      <c r="I12" s="69" t="s">
        <v>49</v>
      </c>
    </row>
    <row r="13" spans="3:9" ht="23.1">
      <c r="C13" s="85" t="s">
        <v>15</v>
      </c>
      <c r="D13" s="86" t="s">
        <v>16</v>
      </c>
      <c r="E13" s="87" t="s">
        <v>50</v>
      </c>
      <c r="F13" s="10" t="s">
        <v>51</v>
      </c>
      <c r="G13" s="88" t="s">
        <v>38</v>
      </c>
      <c r="H13" s="88" t="s">
        <v>30</v>
      </c>
      <c r="I13" s="69" t="s">
        <v>52</v>
      </c>
    </row>
    <row r="14" spans="3:9" ht="23.1">
      <c r="C14" s="85"/>
      <c r="D14" s="86"/>
      <c r="E14" s="87"/>
      <c r="F14" s="10" t="s">
        <v>53</v>
      </c>
      <c r="G14" s="88"/>
      <c r="H14" s="88"/>
      <c r="I14" s="69" t="s">
        <v>54</v>
      </c>
    </row>
    <row r="15" spans="3:9" ht="24.95">
      <c r="C15" s="13" t="s">
        <v>18</v>
      </c>
      <c r="D15" s="66" t="s">
        <v>19</v>
      </c>
      <c r="E15" s="70" t="s">
        <v>55</v>
      </c>
      <c r="F15" s="10" t="s">
        <v>56</v>
      </c>
      <c r="G15" s="71" t="s">
        <v>38</v>
      </c>
      <c r="H15" s="71" t="s">
        <v>30</v>
      </c>
      <c r="I15" s="10" t="s">
        <v>39</v>
      </c>
    </row>
  </sheetData>
  <mergeCells count="25">
    <mergeCell ref="C3:C4"/>
    <mergeCell ref="D3:D4"/>
    <mergeCell ref="E3:E4"/>
    <mergeCell ref="G3:G4"/>
    <mergeCell ref="H3:H4"/>
    <mergeCell ref="C5:C7"/>
    <mergeCell ref="D5:D7"/>
    <mergeCell ref="E5:E7"/>
    <mergeCell ref="G5:G7"/>
    <mergeCell ref="H5:H7"/>
    <mergeCell ref="C9:C10"/>
    <mergeCell ref="D9:D10"/>
    <mergeCell ref="E9:E10"/>
    <mergeCell ref="G9:G10"/>
    <mergeCell ref="H9:H10"/>
    <mergeCell ref="C11:C12"/>
    <mergeCell ref="D11:D12"/>
    <mergeCell ref="E11:E12"/>
    <mergeCell ref="G11:G12"/>
    <mergeCell ref="H11:H12"/>
    <mergeCell ref="C13:C14"/>
    <mergeCell ref="D13:D14"/>
    <mergeCell ref="E13:E14"/>
    <mergeCell ref="G13:G14"/>
    <mergeCell ref="H13:H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F11"/>
  <sheetViews>
    <sheetView zoomScale="70" zoomScaleNormal="70" workbookViewId="0">
      <selection activeCell="C11" sqref="C11"/>
    </sheetView>
  </sheetViews>
  <sheetFormatPr defaultColWidth="11.42578125" defaultRowHeight="14.45"/>
  <cols>
    <col min="1" max="1" width="5.5703125" style="26" customWidth="1"/>
    <col min="2" max="2" width="23" style="2" customWidth="1"/>
    <col min="3" max="3" width="18.42578125" style="2" customWidth="1"/>
    <col min="4" max="4" width="15.42578125" style="2" customWidth="1"/>
    <col min="5" max="5" width="16.42578125" style="2" customWidth="1"/>
    <col min="6" max="6" width="29.7109375" style="2" customWidth="1"/>
    <col min="7" max="16384" width="11.42578125" style="26"/>
  </cols>
  <sheetData>
    <row r="2" spans="2:6">
      <c r="C2" s="91" t="s">
        <v>57</v>
      </c>
      <c r="D2" s="91"/>
      <c r="E2" s="91"/>
    </row>
    <row r="3" spans="2:6" ht="34.5">
      <c r="B3" s="39" t="s">
        <v>58</v>
      </c>
      <c r="C3" s="39" t="s">
        <v>59</v>
      </c>
      <c r="D3" s="39" t="s">
        <v>60</v>
      </c>
      <c r="E3" s="39" t="s">
        <v>61</v>
      </c>
      <c r="F3" s="39" t="s">
        <v>62</v>
      </c>
    </row>
    <row r="4" spans="2:6">
      <c r="B4" s="50" t="s">
        <v>63</v>
      </c>
      <c r="C4" s="50" t="s">
        <v>64</v>
      </c>
      <c r="D4" s="72" t="s">
        <v>65</v>
      </c>
      <c r="E4" s="50" t="s">
        <v>66</v>
      </c>
      <c r="F4" s="13" t="s">
        <v>67</v>
      </c>
    </row>
    <row r="5" spans="2:6" ht="24.75" customHeight="1">
      <c r="B5" s="50" t="s">
        <v>68</v>
      </c>
      <c r="C5" s="50" t="s">
        <v>64</v>
      </c>
      <c r="D5" s="72" t="s">
        <v>69</v>
      </c>
      <c r="E5" s="50" t="s">
        <v>66</v>
      </c>
      <c r="F5" s="13" t="s">
        <v>70</v>
      </c>
    </row>
    <row r="6" spans="2:6" ht="24.75" customHeight="1">
      <c r="B6" s="50" t="s">
        <v>71</v>
      </c>
      <c r="C6" s="50" t="s">
        <v>72</v>
      </c>
      <c r="D6" s="72" t="s">
        <v>73</v>
      </c>
      <c r="E6" s="50" t="s">
        <v>66</v>
      </c>
      <c r="F6" s="13" t="s">
        <v>74</v>
      </c>
    </row>
    <row r="7" spans="2:6">
      <c r="B7" s="50" t="s">
        <v>75</v>
      </c>
      <c r="C7" s="50" t="s">
        <v>76</v>
      </c>
      <c r="D7" s="72" t="s">
        <v>77</v>
      </c>
      <c r="E7" s="50" t="s">
        <v>66</v>
      </c>
      <c r="F7" s="13" t="s">
        <v>78</v>
      </c>
    </row>
    <row r="8" spans="2:6">
      <c r="B8" s="50" t="s">
        <v>79</v>
      </c>
      <c r="C8" s="50" t="s">
        <v>76</v>
      </c>
      <c r="D8" s="72" t="s">
        <v>80</v>
      </c>
      <c r="E8" s="50" t="s">
        <v>66</v>
      </c>
      <c r="F8" s="13" t="s">
        <v>67</v>
      </c>
    </row>
    <row r="9" spans="2:6">
      <c r="B9" s="50" t="s">
        <v>79</v>
      </c>
      <c r="C9" s="50" t="s">
        <v>76</v>
      </c>
      <c r="D9" s="72" t="s">
        <v>81</v>
      </c>
      <c r="E9" s="50" t="s">
        <v>66</v>
      </c>
      <c r="F9" s="13" t="s">
        <v>67</v>
      </c>
    </row>
    <row r="10" spans="2:6">
      <c r="B10" s="50" t="s">
        <v>82</v>
      </c>
      <c r="C10" s="50" t="s">
        <v>76</v>
      </c>
      <c r="D10" s="72" t="s">
        <v>8</v>
      </c>
      <c r="E10" s="50" t="s">
        <v>66</v>
      </c>
      <c r="F10" s="13" t="s">
        <v>67</v>
      </c>
    </row>
    <row r="11" spans="2:6">
      <c r="B11" s="50" t="s">
        <v>83</v>
      </c>
      <c r="C11" s="50" t="s">
        <v>84</v>
      </c>
      <c r="D11" s="72" t="s">
        <v>19</v>
      </c>
      <c r="E11" s="50" t="s">
        <v>66</v>
      </c>
      <c r="F11" s="13" t="s">
        <v>67</v>
      </c>
    </row>
  </sheetData>
  <sortState xmlns:xlrd2="http://schemas.microsoft.com/office/spreadsheetml/2017/richdata2" ref="B4:F11">
    <sortCondition ref="B4:B11"/>
  </sortState>
  <mergeCells count="1">
    <mergeCell ref="C2:E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3:G13"/>
  <sheetViews>
    <sheetView topLeftCell="A4" zoomScale="70" zoomScaleNormal="70" workbookViewId="0">
      <selection activeCell="B4" sqref="B4:G12"/>
    </sheetView>
  </sheetViews>
  <sheetFormatPr defaultColWidth="11.42578125" defaultRowHeight="14.45"/>
  <cols>
    <col min="1" max="1" width="6.140625" style="26" customWidth="1"/>
    <col min="2" max="2" width="17.5703125" style="2" customWidth="1"/>
    <col min="3" max="3" width="14.5703125" style="26" customWidth="1"/>
    <col min="4" max="4" width="15.140625" style="26" customWidth="1"/>
    <col min="5" max="5" width="15" style="26" customWidth="1"/>
    <col min="6" max="6" width="11.42578125" style="26"/>
    <col min="7" max="7" width="15.7109375" style="26" customWidth="1"/>
    <col min="8" max="16384" width="11.42578125" style="26"/>
  </cols>
  <sheetData>
    <row r="3" spans="2:7" ht="84" customHeight="1">
      <c r="B3" s="92" t="s">
        <v>85</v>
      </c>
      <c r="C3" s="92"/>
      <c r="D3" s="92"/>
      <c r="E3" s="92"/>
      <c r="F3" s="92"/>
      <c r="G3" s="92"/>
    </row>
    <row r="4" spans="2:7" ht="23.1">
      <c r="B4" s="18" t="s">
        <v>86</v>
      </c>
      <c r="C4" s="18" t="s">
        <v>87</v>
      </c>
      <c r="D4" s="18" t="s">
        <v>88</v>
      </c>
      <c r="E4" s="18" t="s">
        <v>89</v>
      </c>
      <c r="F4" s="18" t="s">
        <v>90</v>
      </c>
      <c r="G4" s="18" t="s">
        <v>91</v>
      </c>
    </row>
    <row r="5" spans="2:7" ht="34.5" customHeight="1">
      <c r="B5" s="73" t="s">
        <v>63</v>
      </c>
      <c r="C5" s="74" t="s">
        <v>65</v>
      </c>
      <c r="D5" s="74" t="s">
        <v>92</v>
      </c>
      <c r="E5" s="74" t="s">
        <v>93</v>
      </c>
      <c r="F5" s="74" t="s">
        <v>94</v>
      </c>
      <c r="G5" s="25" t="s">
        <v>95</v>
      </c>
    </row>
    <row r="6" spans="2:7" ht="29.1" customHeight="1">
      <c r="B6" s="73" t="s">
        <v>68</v>
      </c>
      <c r="C6" s="74" t="s">
        <v>69</v>
      </c>
      <c r="D6" s="74" t="s">
        <v>96</v>
      </c>
      <c r="E6" s="74" t="s">
        <v>93</v>
      </c>
      <c r="F6" s="74" t="s">
        <v>30</v>
      </c>
      <c r="G6" s="25" t="s">
        <v>97</v>
      </c>
    </row>
    <row r="7" spans="2:7" ht="29.1" customHeight="1">
      <c r="B7" s="73" t="s">
        <v>71</v>
      </c>
      <c r="C7" s="74" t="s">
        <v>73</v>
      </c>
      <c r="D7" s="74" t="s">
        <v>98</v>
      </c>
      <c r="E7" s="74" t="s">
        <v>99</v>
      </c>
      <c r="F7" s="74" t="s">
        <v>30</v>
      </c>
      <c r="G7" s="25" t="s">
        <v>95</v>
      </c>
    </row>
    <row r="8" spans="2:7" ht="23.1">
      <c r="B8" s="73" t="s">
        <v>75</v>
      </c>
      <c r="C8" s="74" t="s">
        <v>77</v>
      </c>
      <c r="D8" s="73" t="s">
        <v>100</v>
      </c>
      <c r="E8" s="74" t="s">
        <v>93</v>
      </c>
      <c r="F8" s="74" t="s">
        <v>30</v>
      </c>
      <c r="G8" s="25" t="s">
        <v>95</v>
      </c>
    </row>
    <row r="9" spans="2:7" ht="23.1">
      <c r="B9" s="73" t="s">
        <v>101</v>
      </c>
      <c r="C9" s="74" t="s">
        <v>80</v>
      </c>
      <c r="D9" s="74" t="s">
        <v>102</v>
      </c>
      <c r="E9" s="74" t="s">
        <v>103</v>
      </c>
      <c r="F9" s="74" t="s">
        <v>30</v>
      </c>
      <c r="G9" s="25" t="s">
        <v>95</v>
      </c>
    </row>
    <row r="10" spans="2:7" ht="23.1">
      <c r="B10" s="73" t="s">
        <v>101</v>
      </c>
      <c r="C10" s="74" t="s">
        <v>81</v>
      </c>
      <c r="D10" s="74" t="s">
        <v>104</v>
      </c>
      <c r="E10" s="74" t="s">
        <v>93</v>
      </c>
      <c r="F10" s="74" t="s">
        <v>30</v>
      </c>
      <c r="G10" s="25" t="s">
        <v>95</v>
      </c>
    </row>
    <row r="11" spans="2:7" ht="23.1">
      <c r="B11" s="73" t="s">
        <v>82</v>
      </c>
      <c r="C11" s="74" t="s">
        <v>8</v>
      </c>
      <c r="D11" s="74" t="s">
        <v>105</v>
      </c>
      <c r="E11" s="74" t="s">
        <v>93</v>
      </c>
      <c r="F11" s="74" t="s">
        <v>30</v>
      </c>
      <c r="G11" s="25" t="s">
        <v>97</v>
      </c>
    </row>
    <row r="12" spans="2:7">
      <c r="B12" s="73" t="s">
        <v>83</v>
      </c>
      <c r="C12" s="74" t="s">
        <v>19</v>
      </c>
      <c r="D12" s="74" t="s">
        <v>106</v>
      </c>
      <c r="E12" s="74" t="s">
        <v>99</v>
      </c>
      <c r="F12" s="74" t="s">
        <v>30</v>
      </c>
      <c r="G12" s="25" t="s">
        <v>95</v>
      </c>
    </row>
    <row r="13" spans="2:7">
      <c r="C13" s="2"/>
    </row>
  </sheetData>
  <mergeCells count="1">
    <mergeCell ref="B3:G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R28"/>
  <sheetViews>
    <sheetView topLeftCell="D1" zoomScale="60" zoomScaleNormal="60" workbookViewId="0">
      <selection activeCell="K8" sqref="K8"/>
    </sheetView>
  </sheetViews>
  <sheetFormatPr defaultColWidth="11.42578125" defaultRowHeight="11.45"/>
  <cols>
    <col min="1" max="1" width="5" style="27" customWidth="1"/>
    <col min="2" max="2" width="17.5703125" style="27" customWidth="1"/>
    <col min="3" max="3" width="25" style="27" customWidth="1"/>
    <col min="4" max="4" width="15.5703125" style="28" customWidth="1"/>
    <col min="5" max="5" width="15.42578125" style="27" customWidth="1"/>
    <col min="6" max="6" width="8.5703125" style="27" customWidth="1"/>
    <col min="7" max="7" width="19.140625" style="27" customWidth="1"/>
    <col min="8" max="8" width="9.5703125" style="27" customWidth="1"/>
    <col min="9" max="9" width="12" style="27" bestFit="1" customWidth="1"/>
    <col min="10" max="12" width="10.42578125" style="27" customWidth="1"/>
    <col min="13" max="13" width="4.42578125" style="27" customWidth="1"/>
    <col min="14" max="15" width="11.42578125" style="27"/>
    <col min="16" max="16" width="25.7109375" style="27" customWidth="1"/>
    <col min="17" max="16384" width="11.42578125" style="27"/>
  </cols>
  <sheetData>
    <row r="2" spans="2:18" ht="12">
      <c r="C2" s="91" t="s">
        <v>107</v>
      </c>
      <c r="D2" s="91"/>
      <c r="E2" s="91"/>
      <c r="F2" s="91"/>
      <c r="G2" s="14"/>
    </row>
    <row r="3" spans="2:18" ht="28.5" customHeight="1">
      <c r="B3" s="94" t="s">
        <v>108</v>
      </c>
      <c r="C3" s="94" t="s">
        <v>109</v>
      </c>
      <c r="D3" s="94" t="s">
        <v>110</v>
      </c>
      <c r="E3" s="94" t="s">
        <v>111</v>
      </c>
      <c r="F3" s="94"/>
      <c r="G3" s="94" t="s">
        <v>25</v>
      </c>
      <c r="H3" s="84" t="s">
        <v>112</v>
      </c>
      <c r="I3" s="84" t="s">
        <v>113</v>
      </c>
      <c r="J3" s="95" t="s">
        <v>114</v>
      </c>
      <c r="K3" s="6"/>
      <c r="L3" s="6"/>
    </row>
    <row r="4" spans="2:18" ht="37.5" customHeight="1">
      <c r="B4" s="94"/>
      <c r="C4" s="94"/>
      <c r="D4" s="94"/>
      <c r="E4" s="84" t="s">
        <v>115</v>
      </c>
      <c r="F4" s="84" t="s">
        <v>116</v>
      </c>
      <c r="G4" s="94"/>
      <c r="H4" s="84" t="s">
        <v>117</v>
      </c>
      <c r="I4" s="84" t="s">
        <v>117</v>
      </c>
      <c r="J4" s="96"/>
      <c r="K4" s="6"/>
      <c r="L4" s="6"/>
      <c r="N4" s="93"/>
      <c r="O4" s="93"/>
      <c r="P4" s="93"/>
      <c r="Q4" s="93"/>
      <c r="R4" s="93"/>
    </row>
    <row r="5" spans="2:18" ht="37.5" customHeight="1">
      <c r="B5" s="70" t="s">
        <v>118</v>
      </c>
      <c r="C5" s="10" t="s">
        <v>119</v>
      </c>
      <c r="D5" s="10" t="s">
        <v>120</v>
      </c>
      <c r="E5" s="10" t="s">
        <v>121</v>
      </c>
      <c r="F5" s="10">
        <v>1</v>
      </c>
      <c r="G5" s="10" t="s">
        <v>122</v>
      </c>
      <c r="H5" s="11">
        <v>380</v>
      </c>
      <c r="I5" s="11">
        <v>4500</v>
      </c>
      <c r="J5" s="75">
        <f>H5/I5</f>
        <v>8.4444444444444447E-2</v>
      </c>
      <c r="K5" s="11">
        <v>2800</v>
      </c>
      <c r="L5" s="11">
        <v>4500</v>
      </c>
      <c r="N5" s="93"/>
      <c r="O5" s="93"/>
      <c r="P5" s="93"/>
      <c r="Q5" s="93"/>
      <c r="R5" s="93"/>
    </row>
    <row r="6" spans="2:18" ht="37.5" customHeight="1">
      <c r="B6" s="87" t="s">
        <v>123</v>
      </c>
      <c r="C6" s="10" t="s">
        <v>124</v>
      </c>
      <c r="D6" s="10" t="s">
        <v>125</v>
      </c>
      <c r="E6" s="10" t="s">
        <v>76</v>
      </c>
      <c r="F6" s="10">
        <v>1</v>
      </c>
      <c r="G6" s="10" t="s">
        <v>122</v>
      </c>
      <c r="H6" s="11">
        <v>3000</v>
      </c>
      <c r="I6" s="11">
        <v>14000</v>
      </c>
      <c r="J6" s="76">
        <f t="shared" ref="J5:J15" si="0">H6/I6</f>
        <v>0.21428571428571427</v>
      </c>
      <c r="K6" s="11">
        <v>10000</v>
      </c>
      <c r="L6" s="11">
        <v>40000</v>
      </c>
      <c r="N6" s="93"/>
      <c r="O6" s="93"/>
      <c r="P6" s="93"/>
      <c r="Q6" s="93"/>
      <c r="R6" s="93"/>
    </row>
    <row r="7" spans="2:18" ht="37.5" customHeight="1">
      <c r="B7" s="87"/>
      <c r="C7" s="10" t="s">
        <v>126</v>
      </c>
      <c r="D7" s="10" t="s">
        <v>127</v>
      </c>
      <c r="E7" s="10" t="s">
        <v>128</v>
      </c>
      <c r="F7" s="10">
        <v>1</v>
      </c>
      <c r="G7" s="10" t="s">
        <v>122</v>
      </c>
      <c r="H7" s="11">
        <v>1800</v>
      </c>
      <c r="I7" s="11">
        <v>12000</v>
      </c>
      <c r="J7" s="77">
        <f t="shared" si="0"/>
        <v>0.15</v>
      </c>
      <c r="K7" s="11">
        <v>10000</v>
      </c>
      <c r="L7" s="11">
        <v>14000</v>
      </c>
      <c r="N7" s="93"/>
      <c r="O7" s="93"/>
      <c r="P7" s="93"/>
      <c r="Q7" s="93"/>
      <c r="R7" s="93"/>
    </row>
    <row r="8" spans="2:18" ht="37.5" customHeight="1">
      <c r="B8" s="87"/>
      <c r="C8" s="10" t="s">
        <v>129</v>
      </c>
      <c r="D8" s="10" t="s">
        <v>130</v>
      </c>
      <c r="E8" s="10" t="s">
        <v>131</v>
      </c>
      <c r="F8" s="10" t="s">
        <v>132</v>
      </c>
      <c r="G8" s="10" t="s">
        <v>95</v>
      </c>
      <c r="H8" s="11">
        <v>0</v>
      </c>
      <c r="I8" s="11">
        <v>1400</v>
      </c>
      <c r="J8" s="78">
        <f t="shared" si="0"/>
        <v>0</v>
      </c>
      <c r="K8" s="11">
        <v>600</v>
      </c>
      <c r="L8" s="11">
        <v>1800</v>
      </c>
      <c r="N8" s="93"/>
      <c r="O8" s="93"/>
      <c r="P8" s="93"/>
      <c r="Q8" s="93"/>
      <c r="R8" s="93"/>
    </row>
    <row r="9" spans="2:18" ht="37.5" customHeight="1">
      <c r="B9" s="87"/>
      <c r="C9" s="10" t="s">
        <v>81</v>
      </c>
      <c r="D9" s="10" t="s">
        <v>133</v>
      </c>
      <c r="E9" s="10" t="s">
        <v>134</v>
      </c>
      <c r="F9" s="10" t="s">
        <v>135</v>
      </c>
      <c r="G9" s="10" t="s">
        <v>136</v>
      </c>
      <c r="H9" s="11">
        <v>350</v>
      </c>
      <c r="I9" s="11">
        <v>2000</v>
      </c>
      <c r="J9" s="79">
        <f t="shared" si="0"/>
        <v>0.17499999999999999</v>
      </c>
      <c r="K9" s="11">
        <v>900</v>
      </c>
      <c r="L9" s="11">
        <v>3800</v>
      </c>
      <c r="N9" s="93"/>
      <c r="O9" s="93"/>
      <c r="P9" s="93"/>
      <c r="Q9" s="93"/>
      <c r="R9" s="93"/>
    </row>
    <row r="10" spans="2:18" ht="37.5" customHeight="1">
      <c r="B10" s="87" t="s">
        <v>137</v>
      </c>
      <c r="C10" s="10" t="s">
        <v>138</v>
      </c>
      <c r="D10" s="10" t="s">
        <v>139</v>
      </c>
      <c r="E10" s="10" t="s">
        <v>140</v>
      </c>
      <c r="F10" s="10" t="s">
        <v>141</v>
      </c>
      <c r="G10" s="10" t="s">
        <v>142</v>
      </c>
      <c r="H10" s="11">
        <v>200</v>
      </c>
      <c r="I10" s="11">
        <v>1440</v>
      </c>
      <c r="J10" s="77">
        <f t="shared" si="0"/>
        <v>0.1388888888888889</v>
      </c>
      <c r="K10" s="11">
        <v>1300</v>
      </c>
      <c r="L10" s="11">
        <v>2400</v>
      </c>
      <c r="N10" s="93"/>
      <c r="O10" s="93"/>
      <c r="P10" s="93"/>
      <c r="Q10" s="93"/>
      <c r="R10" s="93"/>
    </row>
    <row r="11" spans="2:18" ht="68.25" customHeight="1">
      <c r="B11" s="87"/>
      <c r="C11" s="10" t="s">
        <v>143</v>
      </c>
      <c r="D11" s="10" t="s">
        <v>144</v>
      </c>
      <c r="E11" s="10" t="s">
        <v>145</v>
      </c>
      <c r="F11" s="10" t="s">
        <v>146</v>
      </c>
      <c r="G11" s="10" t="s">
        <v>136</v>
      </c>
      <c r="H11" s="11">
        <v>380</v>
      </c>
      <c r="I11" s="11">
        <v>1450</v>
      </c>
      <c r="J11" s="76">
        <f t="shared" si="0"/>
        <v>0.2620689655172414</v>
      </c>
      <c r="K11" s="11">
        <v>900</v>
      </c>
      <c r="L11" s="11">
        <v>1450</v>
      </c>
      <c r="N11" s="93"/>
      <c r="O11" s="93"/>
      <c r="P11" s="93"/>
      <c r="Q11" s="93"/>
      <c r="R11" s="93"/>
    </row>
    <row r="12" spans="2:18" ht="37.5" customHeight="1">
      <c r="B12" s="87" t="s">
        <v>147</v>
      </c>
      <c r="C12" s="10" t="s">
        <v>148</v>
      </c>
      <c r="D12" s="10" t="s">
        <v>149</v>
      </c>
      <c r="E12" s="10" t="s">
        <v>150</v>
      </c>
      <c r="F12" s="10" t="s">
        <v>132</v>
      </c>
      <c r="G12" s="10" t="s">
        <v>122</v>
      </c>
      <c r="H12" s="11">
        <v>1600</v>
      </c>
      <c r="I12" s="11">
        <v>11500</v>
      </c>
      <c r="J12" s="75">
        <f t="shared" si="0"/>
        <v>0.1391304347826087</v>
      </c>
      <c r="K12" s="11">
        <v>7000</v>
      </c>
      <c r="L12" s="11">
        <v>14000</v>
      </c>
      <c r="N12" s="38"/>
      <c r="O12" s="38"/>
      <c r="P12" s="38"/>
      <c r="Q12" s="38"/>
      <c r="R12" s="38"/>
    </row>
    <row r="13" spans="2:18" ht="49.5" customHeight="1">
      <c r="B13" s="87"/>
      <c r="C13" s="10" t="s">
        <v>151</v>
      </c>
      <c r="D13" s="10" t="s">
        <v>152</v>
      </c>
      <c r="E13" s="10" t="s">
        <v>153</v>
      </c>
      <c r="F13" s="10" t="s">
        <v>154</v>
      </c>
      <c r="G13" s="10" t="s">
        <v>95</v>
      </c>
      <c r="H13" s="11">
        <v>4000</v>
      </c>
      <c r="I13" s="11">
        <v>12000</v>
      </c>
      <c r="J13" s="76">
        <f t="shared" si="0"/>
        <v>0.33333333333333331</v>
      </c>
      <c r="K13" s="11">
        <v>9000</v>
      </c>
      <c r="L13" s="11">
        <v>14000</v>
      </c>
    </row>
    <row r="14" spans="2:18" ht="22.5" customHeight="1">
      <c r="B14" s="87" t="s">
        <v>155</v>
      </c>
      <c r="C14" s="10" t="s">
        <v>156</v>
      </c>
      <c r="D14" s="10" t="s">
        <v>125</v>
      </c>
      <c r="E14" s="10" t="s">
        <v>157</v>
      </c>
      <c r="F14" s="10">
        <v>1</v>
      </c>
      <c r="G14" s="10" t="s">
        <v>122</v>
      </c>
      <c r="H14" s="11">
        <v>120</v>
      </c>
      <c r="I14" s="11">
        <v>1510</v>
      </c>
      <c r="J14" s="75">
        <f t="shared" si="0"/>
        <v>7.9470198675496692E-2</v>
      </c>
      <c r="K14" s="11">
        <v>800</v>
      </c>
      <c r="L14" s="11">
        <v>1900</v>
      </c>
    </row>
    <row r="15" spans="2:18" ht="22.5" customHeight="1">
      <c r="B15" s="87"/>
      <c r="C15" s="10" t="s">
        <v>158</v>
      </c>
      <c r="D15" s="10" t="s">
        <v>139</v>
      </c>
      <c r="E15" s="10" t="s">
        <v>76</v>
      </c>
      <c r="F15" s="10">
        <v>1</v>
      </c>
      <c r="G15" s="10" t="s">
        <v>122</v>
      </c>
      <c r="H15" s="11">
        <v>1440</v>
      </c>
      <c r="I15" s="11">
        <v>29000</v>
      </c>
      <c r="J15" s="75">
        <f t="shared" si="0"/>
        <v>4.9655172413793101E-2</v>
      </c>
      <c r="K15" s="11">
        <v>8000</v>
      </c>
      <c r="L15" s="11">
        <v>30000</v>
      </c>
    </row>
    <row r="16" spans="2:18" ht="22.5" customHeight="1">
      <c r="B16" s="54"/>
      <c r="C16" s="20"/>
      <c r="D16" s="55"/>
      <c r="E16" s="22"/>
      <c r="F16" s="23"/>
    </row>
    <row r="17" spans="2:6" ht="29.25" customHeight="1">
      <c r="C17" s="20"/>
      <c r="D17" s="21"/>
      <c r="E17" s="22"/>
      <c r="F17" s="23"/>
    </row>
    <row r="18" spans="2:6" ht="26.1">
      <c r="B18" s="19" t="s">
        <v>109</v>
      </c>
      <c r="C18" s="19" t="s">
        <v>108</v>
      </c>
      <c r="D18" s="19" t="s">
        <v>159</v>
      </c>
      <c r="E18" s="19" t="s">
        <v>160</v>
      </c>
    </row>
    <row r="19" spans="2:6" ht="21" customHeight="1">
      <c r="B19" s="5" t="s">
        <v>161</v>
      </c>
      <c r="C19" s="51" t="s">
        <v>118</v>
      </c>
      <c r="D19" s="5">
        <v>103773</v>
      </c>
      <c r="E19" s="5" t="s">
        <v>162</v>
      </c>
    </row>
    <row r="20" spans="2:6" ht="28.5" customHeight="1">
      <c r="B20" s="5" t="s">
        <v>163</v>
      </c>
      <c r="C20" s="52" t="s">
        <v>123</v>
      </c>
      <c r="D20" s="5">
        <v>103727</v>
      </c>
      <c r="E20" s="5" t="s">
        <v>164</v>
      </c>
    </row>
    <row r="21" spans="2:6" ht="12.6">
      <c r="B21" s="5" t="s">
        <v>165</v>
      </c>
      <c r="C21" s="52" t="s">
        <v>123</v>
      </c>
      <c r="D21" s="5">
        <v>103727</v>
      </c>
      <c r="E21" s="5" t="s">
        <v>164</v>
      </c>
    </row>
    <row r="22" spans="2:6" ht="29.25" customHeight="1">
      <c r="B22" s="5" t="s">
        <v>166</v>
      </c>
      <c r="C22" s="52" t="s">
        <v>123</v>
      </c>
      <c r="D22" s="5">
        <v>103727</v>
      </c>
      <c r="E22" s="5" t="s">
        <v>164</v>
      </c>
    </row>
    <row r="23" spans="2:6" ht="24" customHeight="1">
      <c r="B23" s="5" t="s">
        <v>167</v>
      </c>
      <c r="C23" s="42" t="s">
        <v>137</v>
      </c>
      <c r="D23" s="5">
        <v>103717</v>
      </c>
      <c r="E23" s="5" t="s">
        <v>168</v>
      </c>
    </row>
    <row r="24" spans="2:6" ht="12.6">
      <c r="B24" s="5" t="s">
        <v>143</v>
      </c>
      <c r="C24" s="42" t="s">
        <v>137</v>
      </c>
      <c r="D24" s="5">
        <v>103717</v>
      </c>
      <c r="E24" s="5" t="s">
        <v>168</v>
      </c>
    </row>
    <row r="25" spans="2:6" ht="24.95">
      <c r="B25" s="5" t="s">
        <v>148</v>
      </c>
      <c r="C25" s="43" t="s">
        <v>147</v>
      </c>
      <c r="D25" s="5">
        <v>103702</v>
      </c>
      <c r="E25" s="5" t="s">
        <v>169</v>
      </c>
    </row>
    <row r="26" spans="2:6" ht="24.95">
      <c r="B26" s="5" t="s">
        <v>170</v>
      </c>
      <c r="C26" s="43" t="s">
        <v>147</v>
      </c>
      <c r="D26" s="5">
        <v>103702</v>
      </c>
      <c r="E26" s="5" t="s">
        <v>169</v>
      </c>
    </row>
    <row r="27" spans="2:6" ht="12.6">
      <c r="B27" s="5" t="s">
        <v>156</v>
      </c>
      <c r="C27" s="53" t="s">
        <v>155</v>
      </c>
      <c r="D27" s="5">
        <v>103736</v>
      </c>
      <c r="E27" s="5" t="s">
        <v>171</v>
      </c>
    </row>
    <row r="28" spans="2:6" ht="12.6">
      <c r="B28" s="5" t="s">
        <v>158</v>
      </c>
      <c r="C28" s="53" t="s">
        <v>155</v>
      </c>
      <c r="D28" s="5">
        <v>103736</v>
      </c>
      <c r="E28" s="5" t="s">
        <v>171</v>
      </c>
    </row>
  </sheetData>
  <autoFilter ref="B18:D24" xr:uid="{00000000-0009-0000-0000-000004000000}"/>
  <mergeCells count="12">
    <mergeCell ref="B12:B13"/>
    <mergeCell ref="B14:B15"/>
    <mergeCell ref="C2:F2"/>
    <mergeCell ref="N4:R11"/>
    <mergeCell ref="B3:B4"/>
    <mergeCell ref="C3:C4"/>
    <mergeCell ref="D3:D4"/>
    <mergeCell ref="E3:F3"/>
    <mergeCell ref="G3:G4"/>
    <mergeCell ref="J3:J4"/>
    <mergeCell ref="B6:B9"/>
    <mergeCell ref="B10:B11"/>
  </mergeCells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S15"/>
  <sheetViews>
    <sheetView topLeftCell="E1" zoomScale="60" zoomScaleNormal="60" workbookViewId="0">
      <selection activeCell="M6" sqref="M6"/>
    </sheetView>
  </sheetViews>
  <sheetFormatPr defaultColWidth="11.42578125" defaultRowHeight="14.45"/>
  <cols>
    <col min="1" max="1" width="8.85546875" style="26" customWidth="1"/>
    <col min="2" max="2" width="14.42578125" style="26" customWidth="1"/>
    <col min="3" max="3" width="21.85546875" style="26" customWidth="1"/>
    <col min="4" max="4" width="18.5703125" style="26" customWidth="1"/>
    <col min="5" max="5" width="14.140625" style="26" customWidth="1"/>
    <col min="6" max="6" width="15" style="26" customWidth="1"/>
    <col min="7" max="7" width="11.7109375" style="26" customWidth="1"/>
    <col min="8" max="8" width="4.42578125" style="26" customWidth="1"/>
    <col min="9" max="9" width="21.28515625" style="26" customWidth="1"/>
    <col min="10" max="10" width="11.42578125" style="26"/>
    <col min="11" max="11" width="14.7109375" style="26" customWidth="1"/>
    <col min="12" max="12" width="11.42578125" style="26"/>
    <col min="13" max="13" width="8.5703125" style="26" customWidth="1"/>
    <col min="14" max="16384" width="11.42578125" style="26"/>
  </cols>
  <sheetData>
    <row r="2" spans="2:19">
      <c r="C2" s="29" t="s">
        <v>172</v>
      </c>
      <c r="E2" s="29"/>
      <c r="F2" s="29"/>
      <c r="G2" s="29"/>
    </row>
    <row r="3" spans="2:19" ht="28.5" customHeight="1">
      <c r="B3" s="102" t="s">
        <v>173</v>
      </c>
      <c r="C3" s="102" t="s">
        <v>174</v>
      </c>
      <c r="D3" s="102" t="s">
        <v>110</v>
      </c>
      <c r="E3" s="105" t="s">
        <v>175</v>
      </c>
      <c r="F3" s="105" t="s">
        <v>176</v>
      </c>
      <c r="G3" s="105" t="s">
        <v>177</v>
      </c>
      <c r="I3" s="97" t="s">
        <v>174</v>
      </c>
      <c r="J3" s="97" t="s">
        <v>175</v>
      </c>
      <c r="K3" s="97" t="s">
        <v>176</v>
      </c>
      <c r="L3" s="97" t="s">
        <v>177</v>
      </c>
      <c r="M3" s="97" t="s">
        <v>178</v>
      </c>
    </row>
    <row r="4" spans="2:19" ht="15.75" customHeight="1">
      <c r="B4" s="103"/>
      <c r="C4" s="103"/>
      <c r="D4" s="104"/>
      <c r="E4" s="106"/>
      <c r="F4" s="106"/>
      <c r="G4" s="106"/>
      <c r="I4" s="98"/>
      <c r="J4" s="98"/>
      <c r="K4" s="98"/>
      <c r="L4" s="98"/>
      <c r="M4" s="98"/>
      <c r="O4" s="99"/>
      <c r="P4" s="99"/>
      <c r="Q4" s="99"/>
      <c r="R4" s="99"/>
      <c r="S4" s="99"/>
    </row>
    <row r="5" spans="2:19" ht="29.25" customHeight="1">
      <c r="B5" s="56" t="s">
        <v>118</v>
      </c>
      <c r="C5" s="10" t="s">
        <v>119</v>
      </c>
      <c r="D5" s="49" t="s">
        <v>120</v>
      </c>
      <c r="E5" s="11">
        <v>2800</v>
      </c>
      <c r="F5" s="11">
        <v>4500</v>
      </c>
      <c r="G5" s="11">
        <v>4500</v>
      </c>
      <c r="H5" s="27"/>
      <c r="I5" s="10" t="s">
        <v>119</v>
      </c>
      <c r="J5" s="11">
        <v>2800</v>
      </c>
      <c r="K5" s="11">
        <v>4500</v>
      </c>
      <c r="L5" s="11">
        <v>4500</v>
      </c>
      <c r="M5" s="80">
        <f>K5/J5*100-100</f>
        <v>60.714285714285722</v>
      </c>
      <c r="O5" s="99"/>
      <c r="P5" s="99"/>
      <c r="Q5" s="99"/>
      <c r="R5" s="99"/>
      <c r="S5" s="99"/>
    </row>
    <row r="6" spans="2:19" ht="35.25" customHeight="1">
      <c r="B6" s="107" t="s">
        <v>123</v>
      </c>
      <c r="C6" s="10" t="s">
        <v>179</v>
      </c>
      <c r="D6" s="45" t="s">
        <v>125</v>
      </c>
      <c r="E6" s="11">
        <v>10000</v>
      </c>
      <c r="F6" s="11">
        <v>40000</v>
      </c>
      <c r="G6" s="11">
        <v>14000</v>
      </c>
      <c r="H6" s="27"/>
      <c r="I6" s="10" t="s">
        <v>179</v>
      </c>
      <c r="J6" s="11">
        <v>10000</v>
      </c>
      <c r="K6" s="11">
        <v>40000</v>
      </c>
      <c r="L6" s="11">
        <v>14000</v>
      </c>
      <c r="M6" s="81">
        <f>K6/J6*100-100</f>
        <v>300</v>
      </c>
      <c r="O6" s="99"/>
      <c r="P6" s="99"/>
      <c r="Q6" s="99"/>
      <c r="R6" s="99"/>
      <c r="S6" s="99"/>
    </row>
    <row r="7" spans="2:19" ht="36.950000000000003" customHeight="1">
      <c r="B7" s="108"/>
      <c r="C7" s="10" t="s">
        <v>126</v>
      </c>
      <c r="D7" s="41" t="s">
        <v>127</v>
      </c>
      <c r="E7" s="11">
        <v>10000</v>
      </c>
      <c r="F7" s="11">
        <v>14000</v>
      </c>
      <c r="G7" s="11">
        <v>12000</v>
      </c>
      <c r="H7" s="27"/>
      <c r="I7" s="10" t="s">
        <v>126</v>
      </c>
      <c r="J7" s="11">
        <v>10000</v>
      </c>
      <c r="K7" s="11">
        <v>14000</v>
      </c>
      <c r="L7" s="11">
        <v>12000</v>
      </c>
      <c r="M7" s="80">
        <f>K7/J7*100-100</f>
        <v>40</v>
      </c>
      <c r="O7" s="99"/>
      <c r="P7" s="99"/>
      <c r="Q7" s="99"/>
      <c r="R7" s="99"/>
      <c r="S7" s="99"/>
    </row>
    <row r="8" spans="2:19" ht="26.45" customHeight="1">
      <c r="B8" s="108"/>
      <c r="C8" s="10" t="s">
        <v>129</v>
      </c>
      <c r="D8" s="49" t="s">
        <v>130</v>
      </c>
      <c r="E8" s="11">
        <v>600</v>
      </c>
      <c r="F8" s="11">
        <v>1800</v>
      </c>
      <c r="G8" s="11">
        <v>1400</v>
      </c>
      <c r="H8" s="27"/>
      <c r="I8" s="10" t="s">
        <v>129</v>
      </c>
      <c r="J8" s="11">
        <v>600</v>
      </c>
      <c r="K8" s="11">
        <v>1800</v>
      </c>
      <c r="L8" s="11">
        <v>1400</v>
      </c>
      <c r="M8" s="82">
        <f>K8/J8*100-100</f>
        <v>200</v>
      </c>
      <c r="O8" s="99"/>
      <c r="P8" s="99"/>
      <c r="Q8" s="99"/>
      <c r="R8" s="99"/>
      <c r="S8" s="99"/>
    </row>
    <row r="9" spans="2:19" ht="28.5" customHeight="1">
      <c r="B9" s="109"/>
      <c r="C9" s="10" t="s">
        <v>81</v>
      </c>
      <c r="D9" s="49" t="s">
        <v>133</v>
      </c>
      <c r="E9" s="11">
        <v>900</v>
      </c>
      <c r="F9" s="11">
        <v>3800</v>
      </c>
      <c r="G9" s="11">
        <v>2000</v>
      </c>
      <c r="H9" s="27"/>
      <c r="I9" s="10" t="s">
        <v>81</v>
      </c>
      <c r="J9" s="11">
        <v>900</v>
      </c>
      <c r="K9" s="11">
        <v>3800</v>
      </c>
      <c r="L9" s="11">
        <v>2000</v>
      </c>
      <c r="M9" s="81">
        <f>K9/J9*100-100</f>
        <v>322.22222222222223</v>
      </c>
      <c r="O9" s="99"/>
      <c r="P9" s="99"/>
      <c r="Q9" s="99"/>
      <c r="R9" s="99"/>
      <c r="S9" s="99"/>
    </row>
    <row r="10" spans="2:19">
      <c r="B10" s="110" t="s">
        <v>137</v>
      </c>
      <c r="C10" s="10" t="s">
        <v>138</v>
      </c>
      <c r="D10" s="49" t="s">
        <v>139</v>
      </c>
      <c r="E10" s="11">
        <v>1300</v>
      </c>
      <c r="F10" s="11">
        <v>2400</v>
      </c>
      <c r="G10" s="11">
        <v>1440</v>
      </c>
      <c r="H10" s="27"/>
      <c r="I10" s="10" t="s">
        <v>138</v>
      </c>
      <c r="J10" s="11">
        <v>1300</v>
      </c>
      <c r="K10" s="11">
        <v>2400</v>
      </c>
      <c r="L10" s="11">
        <v>1440</v>
      </c>
      <c r="M10" s="83">
        <f>K10/J10*100-100</f>
        <v>84.615384615384613</v>
      </c>
    </row>
    <row r="11" spans="2:19">
      <c r="B11" s="111"/>
      <c r="C11" s="10" t="s">
        <v>143</v>
      </c>
      <c r="D11" s="49" t="s">
        <v>144</v>
      </c>
      <c r="E11" s="11">
        <v>900</v>
      </c>
      <c r="F11" s="11">
        <v>1450</v>
      </c>
      <c r="G11" s="11">
        <v>1450</v>
      </c>
      <c r="H11" s="27"/>
      <c r="I11" s="10" t="s">
        <v>143</v>
      </c>
      <c r="J11" s="11">
        <v>900</v>
      </c>
      <c r="K11" s="11">
        <v>1450</v>
      </c>
      <c r="L11" s="11">
        <v>1450</v>
      </c>
      <c r="M11" s="80">
        <f t="shared" ref="M6:M15" si="0">K11/J11*100-100</f>
        <v>61.111111111111114</v>
      </c>
    </row>
    <row r="12" spans="2:19">
      <c r="B12" s="112" t="s">
        <v>147</v>
      </c>
      <c r="C12" s="10" t="s">
        <v>148</v>
      </c>
      <c r="D12" s="49" t="s">
        <v>149</v>
      </c>
      <c r="E12" s="11">
        <v>7000</v>
      </c>
      <c r="F12" s="11">
        <v>14000</v>
      </c>
      <c r="G12" s="11">
        <v>11500</v>
      </c>
      <c r="H12" s="27"/>
      <c r="I12" s="10" t="s">
        <v>148</v>
      </c>
      <c r="J12" s="11">
        <v>7000</v>
      </c>
      <c r="K12" s="11">
        <v>14000</v>
      </c>
      <c r="L12" s="11">
        <v>11500</v>
      </c>
      <c r="M12" s="82">
        <f t="shared" si="0"/>
        <v>100</v>
      </c>
    </row>
    <row r="13" spans="2:19">
      <c r="B13" s="113"/>
      <c r="C13" s="10" t="s">
        <v>151</v>
      </c>
      <c r="D13" s="49" t="s">
        <v>152</v>
      </c>
      <c r="E13" s="11">
        <v>9000</v>
      </c>
      <c r="F13" s="11">
        <v>14000</v>
      </c>
      <c r="G13" s="11">
        <v>12000</v>
      </c>
      <c r="I13" s="10" t="s">
        <v>151</v>
      </c>
      <c r="J13" s="11">
        <v>9000</v>
      </c>
      <c r="K13" s="11">
        <v>14000</v>
      </c>
      <c r="L13" s="11">
        <v>12000</v>
      </c>
      <c r="M13" s="80">
        <f>K13/J13*100-100</f>
        <v>55.555555555555571</v>
      </c>
    </row>
    <row r="14" spans="2:19">
      <c r="B14" s="100" t="s">
        <v>155</v>
      </c>
      <c r="C14" s="10" t="s">
        <v>156</v>
      </c>
      <c r="D14" s="46" t="s">
        <v>125</v>
      </c>
      <c r="E14" s="11">
        <v>800</v>
      </c>
      <c r="F14" s="11">
        <v>1900</v>
      </c>
      <c r="G14" s="11">
        <v>1510</v>
      </c>
      <c r="I14" s="10" t="s">
        <v>156</v>
      </c>
      <c r="J14" s="11">
        <v>800</v>
      </c>
      <c r="K14" s="11">
        <v>1900</v>
      </c>
      <c r="L14" s="11">
        <v>1510</v>
      </c>
      <c r="M14" s="82">
        <f t="shared" si="0"/>
        <v>137.5</v>
      </c>
    </row>
    <row r="15" spans="2:19">
      <c r="B15" s="101"/>
      <c r="C15" s="10" t="s">
        <v>158</v>
      </c>
      <c r="D15" s="49" t="s">
        <v>139</v>
      </c>
      <c r="E15" s="11">
        <v>8000</v>
      </c>
      <c r="F15" s="11">
        <v>30000</v>
      </c>
      <c r="G15" s="11">
        <v>29000</v>
      </c>
      <c r="I15" s="10" t="s">
        <v>158</v>
      </c>
      <c r="J15" s="11">
        <v>8000</v>
      </c>
      <c r="K15" s="11">
        <v>30000</v>
      </c>
      <c r="L15" s="11">
        <v>29000</v>
      </c>
      <c r="M15" s="81">
        <f>K15/J15*100-100</f>
        <v>275</v>
      </c>
    </row>
  </sheetData>
  <mergeCells count="16">
    <mergeCell ref="B14:B15"/>
    <mergeCell ref="I3:I4"/>
    <mergeCell ref="B3:B4"/>
    <mergeCell ref="C3:C4"/>
    <mergeCell ref="D3:D4"/>
    <mergeCell ref="E3:E4"/>
    <mergeCell ref="F3:F4"/>
    <mergeCell ref="G3:G4"/>
    <mergeCell ref="B6:B9"/>
    <mergeCell ref="B10:B11"/>
    <mergeCell ref="B12:B13"/>
    <mergeCell ref="L3:L4"/>
    <mergeCell ref="M3:M4"/>
    <mergeCell ref="O4:S9"/>
    <mergeCell ref="J3:J4"/>
    <mergeCell ref="K3:K4"/>
  </mergeCells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N34"/>
  <sheetViews>
    <sheetView zoomScale="50" zoomScaleNormal="50" workbookViewId="0">
      <selection activeCell="J10" sqref="J10"/>
    </sheetView>
  </sheetViews>
  <sheetFormatPr defaultColWidth="11.42578125" defaultRowHeight="17.25" customHeight="1"/>
  <cols>
    <col min="1" max="1" width="24.42578125" style="26" customWidth="1"/>
    <col min="2" max="2" width="12" style="26" bestFit="1" customWidth="1"/>
    <col min="3" max="3" width="10.5703125" style="26" customWidth="1"/>
    <col min="4" max="6" width="12" style="26" bestFit="1" customWidth="1"/>
    <col min="7" max="8" width="11.42578125" style="26"/>
    <col min="9" max="9" width="14" style="26" customWidth="1"/>
    <col min="10" max="10" width="16.85546875" style="2" customWidth="1"/>
    <col min="11" max="12" width="11.42578125" style="26"/>
    <col min="13" max="13" width="16.140625" style="2" customWidth="1"/>
    <col min="14" max="16384" width="11.42578125" style="26"/>
  </cols>
  <sheetData>
    <row r="2" spans="1:14" ht="17.25" customHeight="1">
      <c r="A2" s="1" t="s">
        <v>180</v>
      </c>
      <c r="B2" s="1">
        <v>2019</v>
      </c>
      <c r="C2" s="1">
        <v>2020</v>
      </c>
      <c r="D2" s="1">
        <v>2021</v>
      </c>
      <c r="E2" s="1">
        <v>2022</v>
      </c>
      <c r="F2" s="1">
        <v>2023</v>
      </c>
      <c r="G2" s="1" t="s">
        <v>181</v>
      </c>
      <c r="H2" s="1" t="s">
        <v>182</v>
      </c>
      <c r="J2" s="5"/>
    </row>
    <row r="3" spans="1:14" ht="29.25" customHeight="1">
      <c r="A3" s="44" t="s">
        <v>119</v>
      </c>
      <c r="B3" s="15">
        <v>2102.4934323366579</v>
      </c>
      <c r="C3" s="15">
        <v>2891.0527732327482</v>
      </c>
      <c r="D3" s="15">
        <v>3537.737376999426</v>
      </c>
      <c r="E3" s="15">
        <v>3475.6469986760362</v>
      </c>
      <c r="F3" s="15">
        <v>3611.1368423067911</v>
      </c>
      <c r="G3" s="15">
        <f t="shared" ref="G3:G10" si="0">AVERAGE(B3:F3)</f>
        <v>3123.6134847103322</v>
      </c>
      <c r="H3" s="15">
        <f t="shared" ref="H3:H10" si="1">(+B3+C3+D3+E3+F3)/5</f>
        <v>3123.6134847103322</v>
      </c>
      <c r="I3" s="59"/>
      <c r="J3" s="40" t="s">
        <v>138</v>
      </c>
      <c r="K3" s="15">
        <v>1718.0571377206047</v>
      </c>
      <c r="M3" s="44" t="s">
        <v>179</v>
      </c>
      <c r="N3" s="15">
        <v>20620.8</v>
      </c>
    </row>
    <row r="4" spans="1:14" ht="14.45">
      <c r="A4" s="57" t="s">
        <v>81</v>
      </c>
      <c r="B4" s="15">
        <v>2025.324942549589</v>
      </c>
      <c r="C4" s="15">
        <v>1606.8716216216219</v>
      </c>
      <c r="D4" s="15">
        <v>1664.452759751588</v>
      </c>
      <c r="E4" s="15">
        <v>3021.9866071428569</v>
      </c>
      <c r="F4" s="15">
        <v>3535.5649796625989</v>
      </c>
      <c r="G4" s="15">
        <f t="shared" si="0"/>
        <v>2370.8401821456509</v>
      </c>
      <c r="H4" s="15">
        <f t="shared" si="1"/>
        <v>2370.8401821456509</v>
      </c>
      <c r="J4" s="40" t="s">
        <v>143</v>
      </c>
      <c r="K4" s="15">
        <v>1949.9246790582197</v>
      </c>
      <c r="M4" s="7" t="s">
        <v>148</v>
      </c>
      <c r="N4" s="15">
        <v>8463.8833333333332</v>
      </c>
    </row>
    <row r="5" spans="1:14" ht="23.1">
      <c r="A5" s="33" t="s">
        <v>138</v>
      </c>
      <c r="B5" s="15">
        <v>1143.6965811965811</v>
      </c>
      <c r="C5" s="15">
        <v>1348.083333333333</v>
      </c>
      <c r="D5" s="15">
        <v>1711.272727272727</v>
      </c>
      <c r="E5" s="15">
        <v>2210.233046800382</v>
      </c>
      <c r="F5" s="15">
        <v>2177</v>
      </c>
      <c r="G5" s="15">
        <f t="shared" si="0"/>
        <v>1718.0571377206047</v>
      </c>
      <c r="H5" s="15">
        <f t="shared" si="1"/>
        <v>1718.0571377206047</v>
      </c>
      <c r="I5" s="59"/>
      <c r="J5" s="60" t="s">
        <v>81</v>
      </c>
      <c r="K5" s="15">
        <v>2370.8401821456509</v>
      </c>
      <c r="M5" s="7" t="s">
        <v>183</v>
      </c>
      <c r="N5" s="15">
        <v>7303</v>
      </c>
    </row>
    <row r="6" spans="1:14" ht="23.1">
      <c r="A6" s="33" t="s">
        <v>77</v>
      </c>
      <c r="B6" s="15">
        <v>1971.187895524105</v>
      </c>
      <c r="C6" s="15">
        <v>1224.1677299308881</v>
      </c>
      <c r="D6" s="15">
        <v>1112.44345976604</v>
      </c>
      <c r="E6" s="15">
        <v>3248.1182959945691</v>
      </c>
      <c r="F6" s="15">
        <v>2193.7060140754961</v>
      </c>
      <c r="G6" s="15">
        <f t="shared" si="0"/>
        <v>1949.9246790582197</v>
      </c>
      <c r="H6" s="15">
        <f t="shared" si="1"/>
        <v>1949.9246790582197</v>
      </c>
      <c r="I6" s="59"/>
      <c r="J6" s="60" t="s">
        <v>156</v>
      </c>
      <c r="K6" s="15">
        <v>3010.3019845909666</v>
      </c>
      <c r="M6" s="7" t="s">
        <v>184</v>
      </c>
      <c r="N6" s="58">
        <v>6276.6</v>
      </c>
    </row>
    <row r="7" spans="1:14" ht="32.1" customHeight="1">
      <c r="A7" s="57" t="s">
        <v>185</v>
      </c>
      <c r="B7" s="15">
        <v>2494.873226556223</v>
      </c>
      <c r="C7" s="15">
        <v>3084.4580808080809</v>
      </c>
      <c r="D7" s="15">
        <v>2399.6107396834941</v>
      </c>
      <c r="E7" s="15">
        <v>3295.1533283027802</v>
      </c>
      <c r="F7" s="15">
        <v>3777.4145476042559</v>
      </c>
      <c r="G7" s="15">
        <f t="shared" si="0"/>
        <v>3010.3019845909666</v>
      </c>
      <c r="H7" s="15">
        <f t="shared" si="1"/>
        <v>3010.3019845909666</v>
      </c>
      <c r="I7" s="59"/>
      <c r="J7" s="48" t="s">
        <v>119</v>
      </c>
      <c r="K7" s="15">
        <v>3123.6134847103322</v>
      </c>
      <c r="M7" s="33" t="s">
        <v>186</v>
      </c>
      <c r="N7" s="58">
        <v>1073.2763766303819</v>
      </c>
    </row>
    <row r="8" spans="1:14" ht="32.1" customHeight="1">
      <c r="A8" s="44" t="s">
        <v>8</v>
      </c>
      <c r="B8" s="15">
        <v>6695.2</v>
      </c>
      <c r="C8" s="15">
        <v>6940</v>
      </c>
      <c r="D8" s="15">
        <v>6996</v>
      </c>
      <c r="E8" s="15">
        <v>8628</v>
      </c>
      <c r="F8" s="15">
        <v>12300</v>
      </c>
      <c r="G8" s="15">
        <f t="shared" si="0"/>
        <v>8311.84</v>
      </c>
      <c r="H8" s="15">
        <f t="shared" si="1"/>
        <v>8311.84</v>
      </c>
      <c r="J8" s="48" t="s">
        <v>158</v>
      </c>
      <c r="K8" s="15">
        <v>8311.84</v>
      </c>
      <c r="N8" s="31"/>
    </row>
    <row r="9" spans="1:14" ht="32.1" customHeight="1">
      <c r="A9" s="44" t="s">
        <v>187</v>
      </c>
      <c r="B9" s="15">
        <v>10017</v>
      </c>
      <c r="C9" s="15">
        <v>12187</v>
      </c>
      <c r="D9" s="15">
        <v>12000</v>
      </c>
      <c r="E9" s="15">
        <v>38900</v>
      </c>
      <c r="F9" s="15">
        <v>30000</v>
      </c>
      <c r="G9" s="15">
        <f t="shared" si="0"/>
        <v>20620.8</v>
      </c>
      <c r="H9" s="15">
        <f t="shared" si="1"/>
        <v>20620.8</v>
      </c>
      <c r="I9" s="10"/>
      <c r="J9" s="5"/>
      <c r="N9" s="31"/>
    </row>
    <row r="10" spans="1:14" ht="32.1" customHeight="1">
      <c r="A10" s="7" t="s">
        <v>188</v>
      </c>
      <c r="B10" s="15">
        <v>6411</v>
      </c>
      <c r="C10" s="15">
        <v>6628.5</v>
      </c>
      <c r="D10" s="15">
        <v>8406.9166666666661</v>
      </c>
      <c r="E10" s="15">
        <v>9786</v>
      </c>
      <c r="F10" s="15">
        <v>11087</v>
      </c>
      <c r="G10" s="15">
        <f t="shared" si="0"/>
        <v>8463.8833333333332</v>
      </c>
      <c r="H10" s="15">
        <f t="shared" si="1"/>
        <v>8463.8833333333332</v>
      </c>
      <c r="I10" s="10"/>
      <c r="J10" s="5"/>
      <c r="N10" s="31"/>
    </row>
    <row r="11" spans="1:14" ht="32.1" customHeight="1">
      <c r="A11" s="7" t="s">
        <v>183</v>
      </c>
      <c r="B11" s="15">
        <v>5174</v>
      </c>
      <c r="C11" s="15">
        <v>5481</v>
      </c>
      <c r="D11" s="15">
        <v>7564</v>
      </c>
      <c r="E11" s="15">
        <v>8609</v>
      </c>
      <c r="F11" s="15">
        <v>9687</v>
      </c>
      <c r="G11" s="15">
        <f>AVERAGE(B11:F11)</f>
        <v>7303</v>
      </c>
      <c r="H11" s="15">
        <f>(+B11+C11+D11+E11+F11)/5</f>
        <v>7303</v>
      </c>
      <c r="I11" s="10"/>
      <c r="J11" s="5"/>
      <c r="N11" s="31"/>
    </row>
    <row r="12" spans="1:14" ht="32.1" customHeight="1">
      <c r="A12" s="7" t="s">
        <v>184</v>
      </c>
      <c r="B12" s="15">
        <v>4384</v>
      </c>
      <c r="C12" s="15">
        <v>4667</v>
      </c>
      <c r="D12" s="15">
        <v>6470</v>
      </c>
      <c r="E12" s="15">
        <v>8027</v>
      </c>
      <c r="F12" s="15">
        <v>7835</v>
      </c>
      <c r="G12" s="15">
        <f>AVERAGE(B12:F12)</f>
        <v>6276.6</v>
      </c>
      <c r="H12" s="15">
        <f>(+B12+C12+D12+E12+F12)/5</f>
        <v>6276.6</v>
      </c>
      <c r="I12" s="10"/>
      <c r="J12" s="5"/>
      <c r="N12" s="31"/>
    </row>
    <row r="13" spans="1:14" ht="17.25" customHeight="1">
      <c r="A13" s="33" t="s">
        <v>186</v>
      </c>
      <c r="B13" s="62">
        <v>834.64694698172855</v>
      </c>
      <c r="C13" s="62">
        <v>859.25291972349589</v>
      </c>
      <c r="D13" s="62">
        <v>923.97186335556262</v>
      </c>
      <c r="E13" s="62">
        <v>1200.050713055515</v>
      </c>
      <c r="F13" s="62">
        <v>1548.4594400356079</v>
      </c>
      <c r="G13" s="15">
        <f t="shared" ref="G13" si="2">AVERAGE(B13:F13)</f>
        <v>1073.2763766303819</v>
      </c>
      <c r="H13" s="15">
        <f t="shared" ref="H13" si="3">(+B13+C13+D13+E13+F13)/5</f>
        <v>1073.2763766303819</v>
      </c>
      <c r="I13" s="10"/>
      <c r="J13" s="5"/>
      <c r="N13" s="31"/>
    </row>
    <row r="14" spans="1:14" ht="17.25" customHeight="1">
      <c r="I14" s="10"/>
    </row>
    <row r="15" spans="1:14" ht="24.75" customHeight="1">
      <c r="A15" s="4"/>
      <c r="I15" s="24"/>
    </row>
    <row r="16" spans="1:14" ht="17.25" customHeight="1">
      <c r="A16" s="32" t="s">
        <v>189</v>
      </c>
      <c r="I16" s="5"/>
    </row>
    <row r="17" spans="1:2" ht="17.25" customHeight="1">
      <c r="A17" s="17" t="s">
        <v>190</v>
      </c>
    </row>
    <row r="18" spans="1:2" ht="17.25" customHeight="1">
      <c r="A18" s="30" t="s">
        <v>191</v>
      </c>
    </row>
    <row r="19" spans="1:2" ht="17.25" customHeight="1">
      <c r="A19" s="114" t="s">
        <v>192</v>
      </c>
    </row>
    <row r="20" spans="1:2" ht="17.25" customHeight="1">
      <c r="A20" s="114"/>
    </row>
    <row r="21" spans="1:2" ht="17.25" customHeight="1">
      <c r="A21" s="27"/>
    </row>
    <row r="23" spans="1:2" ht="17.25" customHeight="1">
      <c r="A23" s="1" t="s">
        <v>180</v>
      </c>
      <c r="B23" s="1" t="s">
        <v>181</v>
      </c>
    </row>
    <row r="24" spans="1:2" ht="17.25" customHeight="1">
      <c r="A24" s="33" t="s">
        <v>138</v>
      </c>
      <c r="B24" s="15">
        <v>1718.0571377206047</v>
      </c>
    </row>
    <row r="25" spans="1:2" ht="17.25" customHeight="1">
      <c r="A25" s="33" t="s">
        <v>77</v>
      </c>
      <c r="B25" s="15">
        <v>1949.9246790582197</v>
      </c>
    </row>
    <row r="26" spans="1:2" ht="17.25" customHeight="1">
      <c r="A26" s="57" t="s">
        <v>81</v>
      </c>
      <c r="B26" s="15">
        <v>2370.8401821456509</v>
      </c>
    </row>
    <row r="27" spans="1:2" ht="17.25" customHeight="1">
      <c r="A27" s="57" t="s">
        <v>185</v>
      </c>
      <c r="B27" s="15">
        <v>3010.3019845909666</v>
      </c>
    </row>
    <row r="28" spans="1:2" ht="17.25" customHeight="1">
      <c r="A28" s="44" t="s">
        <v>119</v>
      </c>
      <c r="B28" s="15">
        <v>3123.6134847103322</v>
      </c>
    </row>
    <row r="29" spans="1:2" ht="17.25" customHeight="1">
      <c r="A29" s="44" t="s">
        <v>8</v>
      </c>
      <c r="B29" s="15">
        <v>8311.84</v>
      </c>
    </row>
    <row r="30" spans="1:2" ht="17.25" customHeight="1">
      <c r="A30" s="44" t="s">
        <v>187</v>
      </c>
      <c r="B30" s="15">
        <v>20620.8</v>
      </c>
    </row>
    <row r="31" spans="1:2" ht="17.25" customHeight="1">
      <c r="A31" s="7" t="s">
        <v>193</v>
      </c>
      <c r="B31" s="15">
        <v>8463.8833333333332</v>
      </c>
    </row>
    <row r="32" spans="1:2" ht="17.25" customHeight="1">
      <c r="A32" s="7" t="s">
        <v>183</v>
      </c>
      <c r="B32" s="15">
        <v>7303</v>
      </c>
    </row>
    <row r="33" spans="1:2" ht="17.25" customHeight="1">
      <c r="A33" s="7" t="s">
        <v>184</v>
      </c>
      <c r="B33" s="58">
        <v>6276.6</v>
      </c>
    </row>
    <row r="34" spans="1:2" ht="17.25" customHeight="1">
      <c r="A34" s="33" t="s">
        <v>186</v>
      </c>
      <c r="B34" s="58">
        <v>1073.2763766303819</v>
      </c>
    </row>
  </sheetData>
  <autoFilter ref="J2:K2" xr:uid="{00000000-0001-0000-0600-000000000000}">
    <sortState xmlns:xlrd2="http://schemas.microsoft.com/office/spreadsheetml/2017/richdata2" ref="J3:K8">
      <sortCondition ref="K2"/>
    </sortState>
  </autoFilter>
  <sortState xmlns:xlrd2="http://schemas.microsoft.com/office/spreadsheetml/2017/richdata2" ref="A31:B32">
    <sortCondition descending="1" ref="B31:B32"/>
  </sortState>
  <mergeCells count="1">
    <mergeCell ref="A19:A20"/>
  </mergeCells>
  <pageMargins left="0.7" right="0.7" top="0.75" bottom="0.75" header="0.3" footer="0.3"/>
  <pageSetup paperSize="9" orientation="portrait" horizontalDpi="300" verticalDpi="30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I35"/>
  <sheetViews>
    <sheetView tabSelected="1" topLeftCell="I12" zoomScale="70" zoomScaleNormal="70" workbookViewId="0">
      <selection activeCell="K34" sqref="K34"/>
    </sheetView>
  </sheetViews>
  <sheetFormatPr defaultColWidth="11.42578125" defaultRowHeight="14.45"/>
  <cols>
    <col min="1" max="1" width="6.42578125" style="26" customWidth="1"/>
    <col min="2" max="2" width="25" style="26" customWidth="1"/>
    <col min="3" max="8" width="11.42578125" style="26" customWidth="1"/>
    <col min="9" max="16384" width="11.42578125" style="26"/>
  </cols>
  <sheetData>
    <row r="2" spans="2:9" ht="15" customHeight="1">
      <c r="B2" s="1" t="s">
        <v>180</v>
      </c>
      <c r="C2" s="1">
        <v>2019</v>
      </c>
      <c r="D2" s="1">
        <v>2020</v>
      </c>
      <c r="E2" s="1">
        <v>2021</v>
      </c>
      <c r="F2" s="1">
        <v>2022</v>
      </c>
      <c r="G2" s="1">
        <v>2023</v>
      </c>
      <c r="H2" s="1" t="s">
        <v>181</v>
      </c>
      <c r="I2" s="34"/>
    </row>
    <row r="3" spans="2:9">
      <c r="B3" s="44" t="s">
        <v>119</v>
      </c>
      <c r="C3" s="15">
        <v>2102.4934323366579</v>
      </c>
      <c r="D3" s="15">
        <v>2891.0527732327482</v>
      </c>
      <c r="E3" s="15">
        <v>3537.737376999426</v>
      </c>
      <c r="F3" s="15">
        <v>3475.6469986760362</v>
      </c>
      <c r="G3" s="15">
        <v>3611.1368423067911</v>
      </c>
      <c r="H3" s="15">
        <v>3123.6134847103322</v>
      </c>
      <c r="I3" s="34">
        <v>3123.6134847103322</v>
      </c>
    </row>
    <row r="4" spans="2:9">
      <c r="B4" s="57" t="s">
        <v>81</v>
      </c>
      <c r="C4" s="15">
        <v>2025.324942549589</v>
      </c>
      <c r="D4" s="15">
        <v>1606.8716216216219</v>
      </c>
      <c r="E4" s="15">
        <v>1664.452759751588</v>
      </c>
      <c r="F4" s="15">
        <v>3021.9866071428569</v>
      </c>
      <c r="G4" s="15">
        <v>3535.5649796625989</v>
      </c>
      <c r="H4" s="15">
        <v>2370.8401821456509</v>
      </c>
      <c r="I4" s="34">
        <v>2370.8401821456509</v>
      </c>
    </row>
    <row r="5" spans="2:9">
      <c r="B5" s="33" t="s">
        <v>138</v>
      </c>
      <c r="C5" s="15">
        <v>1143.6965811965811</v>
      </c>
      <c r="D5" s="15">
        <v>1348.083333333333</v>
      </c>
      <c r="E5" s="15">
        <v>1711.272727272727</v>
      </c>
      <c r="F5" s="15">
        <v>2210.233046800382</v>
      </c>
      <c r="G5" s="15">
        <v>2177</v>
      </c>
      <c r="H5" s="15">
        <v>1718.0571377206047</v>
      </c>
      <c r="I5" s="34">
        <v>1718.0571377206047</v>
      </c>
    </row>
    <row r="6" spans="2:9">
      <c r="B6" s="33" t="s">
        <v>77</v>
      </c>
      <c r="C6" s="15">
        <v>1971.187895524105</v>
      </c>
      <c r="D6" s="15">
        <v>1224.1677299308881</v>
      </c>
      <c r="E6" s="15">
        <v>1112.44345976604</v>
      </c>
      <c r="F6" s="15">
        <v>3248.1182959945691</v>
      </c>
      <c r="G6" s="15">
        <v>2193.7060140754961</v>
      </c>
      <c r="H6" s="15">
        <v>1949.9246790582197</v>
      </c>
      <c r="I6" s="34">
        <v>1949.9246790582197</v>
      </c>
    </row>
    <row r="7" spans="2:9">
      <c r="B7" s="57" t="s">
        <v>185</v>
      </c>
      <c r="C7" s="15">
        <v>2494.873226556223</v>
      </c>
      <c r="D7" s="15">
        <v>3084.4580808080809</v>
      </c>
      <c r="E7" s="15">
        <v>2399.6107396834941</v>
      </c>
      <c r="F7" s="15">
        <v>3295.1533283027802</v>
      </c>
      <c r="G7" s="15">
        <v>3777.4145476042559</v>
      </c>
      <c r="H7" s="15">
        <v>3010.3019845909666</v>
      </c>
      <c r="I7" s="34">
        <v>3010.3019845909666</v>
      </c>
    </row>
    <row r="8" spans="2:9">
      <c r="B8" s="44" t="s">
        <v>8</v>
      </c>
      <c r="C8" s="15">
        <v>6695.2</v>
      </c>
      <c r="D8" s="15">
        <v>6940</v>
      </c>
      <c r="E8" s="15">
        <v>6996</v>
      </c>
      <c r="F8" s="15">
        <v>8628</v>
      </c>
      <c r="G8" s="15">
        <v>12300</v>
      </c>
      <c r="H8" s="15">
        <v>8311.84</v>
      </c>
      <c r="I8" s="34">
        <v>8311.84</v>
      </c>
    </row>
    <row r="9" spans="2:9">
      <c r="B9" s="44" t="s">
        <v>187</v>
      </c>
      <c r="C9" s="15">
        <v>10017</v>
      </c>
      <c r="D9" s="15">
        <v>12187</v>
      </c>
      <c r="E9" s="15">
        <v>12000</v>
      </c>
      <c r="F9" s="15">
        <v>38900</v>
      </c>
      <c r="G9" s="15">
        <v>30000</v>
      </c>
      <c r="H9" s="15">
        <v>20620.8</v>
      </c>
      <c r="I9" s="34">
        <v>20620.8</v>
      </c>
    </row>
    <row r="10" spans="2:9">
      <c r="B10" s="7" t="s">
        <v>188</v>
      </c>
      <c r="C10" s="15">
        <v>6411</v>
      </c>
      <c r="D10" s="15">
        <v>6628.5</v>
      </c>
      <c r="E10" s="15">
        <v>8406.9166666666661</v>
      </c>
      <c r="F10" s="15">
        <v>9786</v>
      </c>
      <c r="G10" s="15">
        <v>11087</v>
      </c>
      <c r="H10" s="15">
        <v>8463.8833333333332</v>
      </c>
      <c r="I10" s="34">
        <v>8463.8833333333332</v>
      </c>
    </row>
    <row r="11" spans="2:9">
      <c r="B11" s="7" t="s">
        <v>183</v>
      </c>
      <c r="C11" s="15">
        <v>5174</v>
      </c>
      <c r="D11" s="15">
        <v>5481</v>
      </c>
      <c r="E11" s="15">
        <v>7564</v>
      </c>
      <c r="F11" s="15">
        <v>8609</v>
      </c>
      <c r="G11" s="15">
        <v>9687</v>
      </c>
      <c r="H11" s="15">
        <v>7303</v>
      </c>
      <c r="I11" s="34">
        <v>7303</v>
      </c>
    </row>
    <row r="12" spans="2:9">
      <c r="B12" s="7" t="s">
        <v>184</v>
      </c>
      <c r="C12" s="15">
        <v>4384</v>
      </c>
      <c r="D12" s="15">
        <v>4667</v>
      </c>
      <c r="E12" s="15">
        <v>6470</v>
      </c>
      <c r="F12" s="15">
        <v>8027</v>
      </c>
      <c r="G12" s="15">
        <v>7835</v>
      </c>
      <c r="H12" s="15">
        <v>6276.6</v>
      </c>
      <c r="I12" s="34">
        <v>6276.6</v>
      </c>
    </row>
    <row r="13" spans="2:9">
      <c r="B13" s="33" t="s">
        <v>186</v>
      </c>
      <c r="C13" s="62">
        <v>834.64694698172855</v>
      </c>
      <c r="D13" s="62">
        <v>859.25291972349589</v>
      </c>
      <c r="E13" s="62">
        <v>923.97186335556262</v>
      </c>
      <c r="F13" s="62">
        <v>1200.050713055515</v>
      </c>
      <c r="G13" s="62">
        <v>1548.4594400356079</v>
      </c>
      <c r="H13" s="15">
        <v>1073.2763766303819</v>
      </c>
      <c r="I13" s="34">
        <v>1073.2763766303819</v>
      </c>
    </row>
    <row r="14" spans="2:9">
      <c r="B14" s="30"/>
      <c r="C14" s="36"/>
      <c r="D14" s="36"/>
      <c r="E14" s="36"/>
      <c r="F14" s="36"/>
      <c r="G14" s="36"/>
      <c r="H14" s="36"/>
      <c r="I14" s="34"/>
    </row>
    <row r="15" spans="2:9">
      <c r="B15" s="30"/>
      <c r="C15" s="36"/>
      <c r="D15" s="36"/>
      <c r="E15" s="36"/>
      <c r="F15" s="36"/>
      <c r="G15" s="36"/>
      <c r="H15" s="36"/>
      <c r="I15" s="34"/>
    </row>
    <row r="16" spans="2:9">
      <c r="B16" s="17"/>
      <c r="C16" s="36"/>
      <c r="D16" s="36"/>
      <c r="E16" s="36"/>
      <c r="F16" s="36"/>
      <c r="G16" s="36"/>
      <c r="H16" s="36"/>
      <c r="I16" s="34"/>
    </row>
    <row r="17" spans="2:9" ht="15" thickBot="1">
      <c r="B17" s="35"/>
      <c r="C17" s="35"/>
      <c r="D17" s="36"/>
      <c r="E17" s="36"/>
      <c r="F17" s="36"/>
      <c r="G17" s="36"/>
      <c r="H17" s="35"/>
      <c r="I17" s="34"/>
    </row>
    <row r="18" spans="2:9">
      <c r="B18" s="8" t="s">
        <v>194</v>
      </c>
      <c r="C18" s="35"/>
      <c r="D18" s="36"/>
      <c r="E18" s="36"/>
      <c r="F18" s="36"/>
      <c r="G18" s="36"/>
      <c r="H18" s="35"/>
      <c r="I18" s="34"/>
    </row>
    <row r="19" spans="2:9">
      <c r="B19" s="3" t="s">
        <v>195</v>
      </c>
      <c r="C19" s="35"/>
      <c r="D19" s="36"/>
      <c r="E19" s="36"/>
      <c r="F19" s="36"/>
      <c r="G19" s="36"/>
      <c r="H19" s="35"/>
      <c r="I19" s="34"/>
    </row>
    <row r="20" spans="2:9">
      <c r="B20" s="32" t="s">
        <v>189</v>
      </c>
      <c r="C20" s="35"/>
      <c r="D20" s="36"/>
      <c r="E20" s="36"/>
      <c r="F20" s="36"/>
      <c r="G20" s="36"/>
      <c r="H20" s="35"/>
      <c r="I20" s="34"/>
    </row>
    <row r="21" spans="2:9" ht="36.6" customHeight="1" thickBot="1">
      <c r="B21" s="37" t="s">
        <v>196</v>
      </c>
      <c r="C21" s="35"/>
      <c r="D21" s="36"/>
      <c r="E21" s="36"/>
      <c r="F21" s="36"/>
      <c r="G21" s="36"/>
      <c r="H21" s="35"/>
      <c r="I21" s="34"/>
    </row>
    <row r="22" spans="2:9">
      <c r="B22" s="35"/>
      <c r="C22" s="35"/>
      <c r="D22" s="36"/>
      <c r="E22" s="36"/>
      <c r="F22" s="36"/>
      <c r="G22" s="36"/>
      <c r="H22" s="35"/>
      <c r="I22" s="34"/>
    </row>
    <row r="23" spans="2:9">
      <c r="B23" s="35"/>
      <c r="C23" s="35"/>
      <c r="D23" s="36"/>
      <c r="E23" s="36"/>
      <c r="F23" s="36"/>
      <c r="G23" s="36"/>
      <c r="H23" s="35"/>
      <c r="I23" s="34"/>
    </row>
    <row r="24" spans="2:9">
      <c r="B24" s="1" t="s">
        <v>180</v>
      </c>
      <c r="C24" s="1">
        <v>2020</v>
      </c>
      <c r="D24" s="1">
        <v>2021</v>
      </c>
      <c r="E24" s="1">
        <v>2022</v>
      </c>
      <c r="F24" s="1">
        <v>2023</v>
      </c>
      <c r="G24" s="27"/>
      <c r="H24" s="27"/>
    </row>
    <row r="25" spans="2:9" ht="15" customHeight="1">
      <c r="B25" s="44" t="s">
        <v>119</v>
      </c>
      <c r="C25" s="9">
        <f t="shared" ref="C25:F35" si="0">D3/C3*100-100</f>
        <v>37.505912207283586</v>
      </c>
      <c r="D25" s="9">
        <f t="shared" si="0"/>
        <v>22.368481466478428</v>
      </c>
      <c r="E25" s="9">
        <f t="shared" si="0"/>
        <v>-1.7550872692549149</v>
      </c>
      <c r="F25" s="9">
        <f t="shared" si="0"/>
        <v>3.8982625014095618</v>
      </c>
      <c r="G25" s="16">
        <f t="array" ref="G25">+AVERAGE(ABS(C25:F25))</f>
        <v>16.381935861106623</v>
      </c>
      <c r="H25" s="27"/>
    </row>
    <row r="26" spans="2:9">
      <c r="B26" s="57" t="s">
        <v>81</v>
      </c>
      <c r="C26" s="9">
        <f t="shared" si="0"/>
        <v>-20.661046143104087</v>
      </c>
      <c r="D26" s="9">
        <f t="shared" si="0"/>
        <v>3.5834311437933337</v>
      </c>
      <c r="E26" s="9">
        <f t="shared" si="0"/>
        <v>81.560371085201268</v>
      </c>
      <c r="F26" s="9">
        <f t="shared" si="0"/>
        <v>16.994726955633539</v>
      </c>
      <c r="G26" s="12">
        <f t="array" ref="G26">+AVERAGE(ABS(C26:F26))</f>
        <v>30.699893831933057</v>
      </c>
      <c r="H26" s="27"/>
    </row>
    <row r="27" spans="2:9">
      <c r="B27" s="33" t="s">
        <v>138</v>
      </c>
      <c r="C27" s="9">
        <f t="shared" si="0"/>
        <v>17.870714619336738</v>
      </c>
      <c r="D27" s="9">
        <f t="shared" si="0"/>
        <v>26.941167875828214</v>
      </c>
      <c r="E27" s="9">
        <f t="shared" si="0"/>
        <v>29.157264740778828</v>
      </c>
      <c r="F27" s="9">
        <f t="shared" si="0"/>
        <v>-1.5035992176703417</v>
      </c>
      <c r="G27" s="47">
        <f t="array" ref="G27">+AVERAGE(ABS(C27:F27))</f>
        <v>18.86818661340353</v>
      </c>
      <c r="H27" s="27"/>
    </row>
    <row r="28" spans="2:9">
      <c r="B28" s="33" t="s">
        <v>77</v>
      </c>
      <c r="C28" s="9">
        <f t="shared" si="0"/>
        <v>-37.896953775408463</v>
      </c>
      <c r="D28" s="9">
        <f t="shared" si="0"/>
        <v>-9.1265492001782746</v>
      </c>
      <c r="E28" s="9">
        <f t="shared" si="0"/>
        <v>191.98052876122682</v>
      </c>
      <c r="F28" s="9">
        <f t="shared" si="0"/>
        <v>-32.462250011624448</v>
      </c>
      <c r="G28" s="12">
        <f t="array" ref="G28">+AVERAGE(ABS(C28:F28))</f>
        <v>67.866570437109502</v>
      </c>
      <c r="H28" s="27"/>
    </row>
    <row r="29" spans="2:9">
      <c r="B29" s="57" t="s">
        <v>185</v>
      </c>
      <c r="C29" s="9">
        <f t="shared" si="0"/>
        <v>23.631856239272182</v>
      </c>
      <c r="D29" s="9">
        <f t="shared" si="0"/>
        <v>-22.203165780913039</v>
      </c>
      <c r="E29" s="9">
        <f t="shared" si="0"/>
        <v>37.320327576855533</v>
      </c>
      <c r="F29" s="9">
        <f t="shared" si="0"/>
        <v>14.635471289279025</v>
      </c>
      <c r="G29" s="47">
        <f t="array" ref="G29">+AVERAGE(ABS(C29:F29))</f>
        <v>24.447705221579945</v>
      </c>
      <c r="H29" s="27"/>
    </row>
    <row r="30" spans="2:9">
      <c r="B30" s="44" t="s">
        <v>8</v>
      </c>
      <c r="C30" s="9">
        <f t="shared" si="0"/>
        <v>3.656350818496847</v>
      </c>
      <c r="D30" s="9">
        <f t="shared" si="0"/>
        <v>0.80691642651295581</v>
      </c>
      <c r="E30" s="9">
        <f t="shared" si="0"/>
        <v>23.327615780445981</v>
      </c>
      <c r="F30" s="9">
        <f t="shared" si="0"/>
        <v>42.559109874826135</v>
      </c>
      <c r="G30" s="47">
        <f t="array" ref="G30">+AVERAGE(ABS(C30:F30))</f>
        <v>17.58749822507048</v>
      </c>
      <c r="H30" s="27"/>
    </row>
    <row r="31" spans="2:9">
      <c r="B31" s="44" t="s">
        <v>187</v>
      </c>
      <c r="C31" s="9">
        <f t="shared" si="0"/>
        <v>21.663172606568821</v>
      </c>
      <c r="D31" s="9">
        <f t="shared" si="0"/>
        <v>-1.5344219250020501</v>
      </c>
      <c r="E31" s="9">
        <f t="shared" si="0"/>
        <v>224.16666666666669</v>
      </c>
      <c r="F31" s="9">
        <f t="shared" si="0"/>
        <v>-22.879177377892034</v>
      </c>
      <c r="G31" s="12">
        <f t="array" ref="G31">+AVERAGE(ABS(C31:F31))</f>
        <v>67.560859644032405</v>
      </c>
      <c r="H31" s="27"/>
    </row>
    <row r="32" spans="2:9">
      <c r="B32" s="7" t="s">
        <v>188</v>
      </c>
      <c r="C32" s="9">
        <f t="shared" si="0"/>
        <v>3.3926064576509134</v>
      </c>
      <c r="D32" s="9">
        <f t="shared" si="0"/>
        <v>26.829850896381771</v>
      </c>
      <c r="E32" s="9">
        <f t="shared" si="0"/>
        <v>16.404151343635704</v>
      </c>
      <c r="F32" s="9">
        <f t="shared" si="0"/>
        <v>13.294502350296341</v>
      </c>
      <c r="G32" s="16">
        <f t="array" ref="G32">+AVERAGE(ABS(C32:F32))</f>
        <v>14.980277761991182</v>
      </c>
      <c r="H32" s="27"/>
    </row>
    <row r="33" spans="2:8">
      <c r="B33" s="7" t="s">
        <v>183</v>
      </c>
      <c r="C33" s="9">
        <f t="shared" si="0"/>
        <v>5.9335137224584571</v>
      </c>
      <c r="D33" s="9">
        <f t="shared" si="0"/>
        <v>38.004013866082829</v>
      </c>
      <c r="E33" s="9">
        <f t="shared" si="0"/>
        <v>13.815441565309357</v>
      </c>
      <c r="F33" s="9">
        <f t="shared" si="0"/>
        <v>12.521779533046811</v>
      </c>
      <c r="G33" s="47">
        <f t="array" ref="G33">+AVERAGE(ABS(C33:F33))</f>
        <v>17.568687171724363</v>
      </c>
      <c r="H33" s="27"/>
    </row>
    <row r="34" spans="2:8">
      <c r="B34" s="7" t="s">
        <v>184</v>
      </c>
      <c r="C34" s="9">
        <f t="shared" si="0"/>
        <v>6.4552919708029179</v>
      </c>
      <c r="D34" s="9">
        <f t="shared" si="0"/>
        <v>38.632954788943636</v>
      </c>
      <c r="E34" s="9">
        <f t="shared" si="0"/>
        <v>24.064914992272037</v>
      </c>
      <c r="F34" s="9">
        <f t="shared" si="0"/>
        <v>-2.3919272455462703</v>
      </c>
      <c r="G34" s="47">
        <f t="array" ref="G34">+AVERAGE(ABS(C34:F34))</f>
        <v>17.886272249391215</v>
      </c>
      <c r="H34" s="61"/>
    </row>
    <row r="35" spans="2:8">
      <c r="B35" s="33" t="s">
        <v>186</v>
      </c>
      <c r="C35" s="9">
        <f t="shared" si="0"/>
        <v>2.9480695796885215</v>
      </c>
      <c r="D35" s="9">
        <f t="shared" si="0"/>
        <v>7.5320015965605336</v>
      </c>
      <c r="E35" s="9">
        <f t="shared" si="0"/>
        <v>29.879573247752859</v>
      </c>
      <c r="F35" s="9">
        <f t="shared" si="0"/>
        <v>29.032833628588094</v>
      </c>
      <c r="G35" s="16">
        <f t="array" ref="G35">+AVERAGE(ABS(C35:F35))</f>
        <v>17.348119513147502</v>
      </c>
      <c r="H35" s="61"/>
    </row>
  </sheetData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9" ma:contentTypeDescription="Crear nuevo documento." ma:contentTypeScope="" ma:versionID="5a4f5b01e7d2f814e3966c8e4b2bea8b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0e84899604a87ec91178b3cefabe1f22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  <xsd:element ref="ns2:TIPO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  <xsd:element name="TIPO" ma:index="25" nillable="true" ma:displayName="TIPO" ma:format="Thumbnail" ma:internalName="TIPO">
      <xsd:simpleType>
        <xsd:restriction base="dms:Unknown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TIPO xmlns="169dfd1c-4089-4e06-927d-add0534611cf" xsi:nil="true"/>
    <Hora xmlns="169dfd1c-4089-4e06-927d-add0534611cf" xsi:nil="true"/>
    <FechayHora xmlns="169dfd1c-4089-4e06-927d-add0534611cf">2025-05-01T17:31:43+00:00</FechayHora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2A29CC2-5F7F-421D-81A1-BED8C1F84F37}"/>
</file>

<file path=customXml/itemProps2.xml><?xml version="1.0" encoding="utf-8"?>
<ds:datastoreItem xmlns:ds="http://schemas.openxmlformats.org/officeDocument/2006/customXml" ds:itemID="{BB3E9602-04BC-4E38-91DD-44C0C1B37D8C}"/>
</file>

<file path=customXml/itemProps3.xml><?xml version="1.0" encoding="utf-8"?>
<ds:datastoreItem xmlns:ds="http://schemas.openxmlformats.org/officeDocument/2006/customXml" ds:itemID="{6A69B17A-CC4B-472B-917E-AA731CB80F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DIANA NUMPAQUE</dc:creator>
  <cp:keywords/>
  <dc:description/>
  <cp:lastModifiedBy>Camilo Andres Albarracin Barrera</cp:lastModifiedBy>
  <cp:revision/>
  <dcterms:created xsi:type="dcterms:W3CDTF">2024-08-23T00:06:32Z</dcterms:created>
  <dcterms:modified xsi:type="dcterms:W3CDTF">2025-07-31T16:58:30Z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