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8"/>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Casanare/Sácama - Casanare/07. Insumos de campo revisados/"/>
    </mc:Choice>
  </mc:AlternateContent>
  <xr:revisionPtr revIDLastSave="876" documentId="13_ncr:1_{FB181CC8-4D52-46AC-AD95-187372B2EA37}" xr6:coauthVersionLast="47" xr6:coauthVersionMax="47" xr10:uidLastSave="{F8D2CAD7-5D02-4003-B173-58A9B5B6FEF7}"/>
  <bookViews>
    <workbookView xWindow="-120" yWindow="-120" windowWidth="20730" windowHeight="11040" firstSheet="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1" hidden="1">'Aptitud final'!$A$1:$AT$109</definedName>
    <definedName name="_xlnm._FilterDatabase" localSheetId="0" hidden="1">SIPRA!$B$1:$G$161</definedName>
    <definedName name="No_apto">[1]lista!$A$1:$A$2</definedName>
    <definedName name="NOAPTO_">[1]lista!$C$1:$C$2</definedName>
  </definedNames>
  <calcPr calcId="191028"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3" i="13" l="1"/>
  <c r="H161" i="13"/>
  <c r="G161" i="13"/>
  <c r="F161" i="13"/>
  <c r="E161" i="13"/>
  <c r="D161" i="13"/>
  <c r="C161" i="13"/>
  <c r="H157" i="13"/>
  <c r="G157" i="13"/>
  <c r="F157" i="13"/>
  <c r="E157" i="13"/>
  <c r="D157" i="13"/>
  <c r="C157" i="13"/>
  <c r="H153" i="13"/>
  <c r="G153" i="13"/>
  <c r="F153" i="13"/>
  <c r="E153" i="13"/>
  <c r="D153" i="13"/>
  <c r="C153" i="13"/>
  <c r="H149" i="13"/>
  <c r="G149" i="13"/>
  <c r="F149" i="13"/>
  <c r="E149" i="13"/>
  <c r="D149" i="13"/>
  <c r="C149" i="13"/>
  <c r="H145" i="13"/>
  <c r="G145" i="13"/>
  <c r="F145" i="13"/>
  <c r="E145" i="13"/>
  <c r="D145" i="13"/>
  <c r="C145" i="13"/>
  <c r="H141" i="13"/>
  <c r="G141" i="13"/>
  <c r="F141" i="13"/>
  <c r="E141" i="13"/>
  <c r="D141" i="13"/>
  <c r="C141" i="13"/>
  <c r="H137" i="13"/>
  <c r="G137" i="13"/>
  <c r="F137" i="13"/>
  <c r="E137" i="13"/>
  <c r="D137" i="13"/>
  <c r="C137" i="13"/>
  <c r="H133" i="13"/>
  <c r="G133" i="13"/>
  <c r="F133" i="13"/>
  <c r="E133" i="13"/>
  <c r="D133" i="13"/>
  <c r="C133" i="13"/>
  <c r="H129" i="13"/>
  <c r="G129" i="13"/>
  <c r="F129" i="13"/>
  <c r="E129" i="13"/>
  <c r="D129" i="13"/>
  <c r="C129" i="13"/>
  <c r="H125" i="13"/>
  <c r="G125" i="13"/>
  <c r="F125" i="13"/>
  <c r="E125" i="13"/>
  <c r="D125" i="13"/>
  <c r="C125" i="13"/>
  <c r="H121" i="13"/>
  <c r="G121" i="13"/>
  <c r="F121" i="13"/>
  <c r="E121" i="13"/>
  <c r="D121" i="13"/>
  <c r="C121" i="13"/>
  <c r="H117" i="13"/>
  <c r="G117" i="13"/>
  <c r="F117" i="13"/>
  <c r="E117" i="13"/>
  <c r="D117" i="13"/>
  <c r="C117" i="13"/>
  <c r="H113" i="13"/>
  <c r="G113" i="13"/>
  <c r="F113" i="13"/>
  <c r="E113" i="13"/>
  <c r="D113" i="13"/>
  <c r="C113" i="13"/>
  <c r="H109" i="13"/>
  <c r="G109" i="13"/>
  <c r="F109" i="13"/>
  <c r="E109" i="13"/>
  <c r="D109" i="13"/>
  <c r="C109" i="13"/>
  <c r="H105" i="13"/>
  <c r="G105" i="13"/>
  <c r="F105" i="13"/>
  <c r="E105" i="13"/>
  <c r="D105" i="13"/>
  <c r="C105" i="13"/>
  <c r="H101" i="13"/>
  <c r="G101" i="13"/>
  <c r="F101" i="13"/>
  <c r="E101" i="13"/>
  <c r="D101" i="13"/>
  <c r="C101" i="13"/>
  <c r="H97" i="13"/>
  <c r="G97" i="13"/>
  <c r="F97" i="13"/>
  <c r="E97" i="13"/>
  <c r="D97" i="13"/>
  <c r="C97" i="13"/>
  <c r="H93" i="13"/>
  <c r="G93" i="13"/>
  <c r="F93" i="13"/>
  <c r="D93" i="13"/>
  <c r="C93" i="13"/>
  <c r="H89" i="13"/>
  <c r="G89" i="13"/>
  <c r="F89" i="13"/>
  <c r="E89" i="13"/>
  <c r="D89" i="13"/>
  <c r="C89" i="13"/>
  <c r="H85" i="13"/>
  <c r="G85" i="13"/>
  <c r="F85" i="13"/>
  <c r="E85" i="13"/>
  <c r="D85" i="13"/>
  <c r="C85" i="13"/>
  <c r="H81" i="13"/>
  <c r="G81" i="13"/>
  <c r="F81" i="13"/>
  <c r="E81" i="13"/>
  <c r="D81" i="13"/>
  <c r="C81" i="13"/>
  <c r="H77" i="13"/>
  <c r="G77" i="13"/>
  <c r="F77" i="13"/>
  <c r="E77" i="13"/>
  <c r="D77" i="13"/>
  <c r="C77" i="13"/>
  <c r="H73" i="13"/>
  <c r="G73" i="13"/>
  <c r="F73" i="13"/>
  <c r="E73" i="13"/>
  <c r="D73" i="13"/>
  <c r="C73" i="13"/>
  <c r="H69" i="13"/>
  <c r="G69" i="13"/>
  <c r="F69" i="13"/>
  <c r="E69" i="13"/>
  <c r="D69" i="13"/>
  <c r="C69" i="13"/>
  <c r="H65" i="13"/>
  <c r="G65" i="13"/>
  <c r="F65" i="13"/>
  <c r="E65" i="13"/>
  <c r="D65" i="13"/>
  <c r="C65" i="13"/>
  <c r="H61" i="13"/>
  <c r="G61" i="13"/>
  <c r="F61" i="13"/>
  <c r="E61" i="13"/>
  <c r="D61" i="13"/>
  <c r="C61" i="13"/>
  <c r="H57" i="13"/>
  <c r="G57" i="13"/>
  <c r="F57" i="13"/>
  <c r="E57" i="13"/>
  <c r="D57" i="13"/>
  <c r="C57" i="13"/>
  <c r="H53" i="13"/>
  <c r="G53" i="13"/>
  <c r="F53" i="13"/>
  <c r="E53" i="13"/>
  <c r="D53" i="13"/>
  <c r="C53" i="13"/>
  <c r="H49" i="13"/>
  <c r="G49" i="13"/>
  <c r="F49" i="13"/>
  <c r="E49" i="13"/>
  <c r="D49" i="13"/>
  <c r="C49" i="13"/>
  <c r="H45" i="13"/>
  <c r="G45" i="13"/>
  <c r="F45" i="13"/>
  <c r="E45" i="13"/>
  <c r="D45" i="13"/>
  <c r="C45" i="13"/>
  <c r="H41" i="13"/>
  <c r="G41" i="13"/>
  <c r="F41" i="13"/>
  <c r="E41" i="13"/>
  <c r="D41" i="13"/>
  <c r="C41" i="13"/>
  <c r="H37" i="13"/>
  <c r="G37" i="13"/>
  <c r="F37" i="13"/>
  <c r="E37" i="13"/>
  <c r="D37" i="13"/>
  <c r="C37" i="13"/>
  <c r="H33" i="13"/>
  <c r="G33" i="13"/>
  <c r="F33" i="13"/>
  <c r="E33" i="13"/>
  <c r="D33" i="13"/>
  <c r="C33" i="13"/>
  <c r="H29" i="13"/>
  <c r="G29" i="13"/>
  <c r="F29" i="13"/>
  <c r="E29" i="13"/>
  <c r="D29" i="13"/>
  <c r="C29" i="13"/>
  <c r="H25" i="13"/>
  <c r="G25" i="13"/>
  <c r="F25" i="13"/>
  <c r="E25" i="13"/>
  <c r="D25" i="13"/>
  <c r="C25" i="13"/>
  <c r="H21" i="13"/>
  <c r="G21" i="13"/>
  <c r="F21" i="13"/>
  <c r="E21" i="13"/>
  <c r="D21" i="13"/>
  <c r="C21" i="13"/>
  <c r="H17" i="13"/>
  <c r="G17" i="13"/>
  <c r="F17" i="13"/>
  <c r="E17" i="13"/>
  <c r="D17" i="13"/>
  <c r="C17" i="13"/>
  <c r="H13" i="13"/>
  <c r="G13" i="13"/>
  <c r="F13" i="13"/>
  <c r="E13" i="13"/>
  <c r="D13" i="13"/>
  <c r="C13" i="13"/>
  <c r="H9" i="13"/>
  <c r="G9" i="13"/>
  <c r="F9" i="13"/>
  <c r="E9" i="13"/>
  <c r="D9" i="13"/>
  <c r="C9" i="13"/>
  <c r="D5" i="13"/>
  <c r="E5" i="13"/>
  <c r="F5" i="13"/>
  <c r="G5" i="13"/>
  <c r="H5" i="13"/>
  <c r="C5" i="13"/>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P102" i="12" l="1"/>
  <c r="AQ102" i="12"/>
  <c r="AS57" i="12"/>
  <c r="AS71" i="12"/>
  <c r="AS17" i="12"/>
  <c r="AS21" i="12"/>
  <c r="AS4" i="12"/>
  <c r="AS47" i="12"/>
  <c r="AS18" i="12"/>
  <c r="AS10" i="12"/>
  <c r="AS77" i="12"/>
  <c r="AS37" i="12"/>
  <c r="AS7" i="12"/>
  <c r="AS98" i="12"/>
  <c r="AS35" i="12"/>
  <c r="AS41" i="12"/>
  <c r="AS29" i="12"/>
  <c r="AS93" i="12"/>
  <c r="AS52" i="12"/>
  <c r="AS90" i="12"/>
  <c r="AS27" i="12"/>
  <c r="AS30" i="12"/>
  <c r="B2" i="16" s="1" a="1"/>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B2" i="16" l="1"/>
  <c r="A3" i="16"/>
  <c r="A4" i="16" s="1"/>
  <c r="A5" i="16" s="1"/>
  <c r="A6" i="16" s="1"/>
  <c r="A7" i="16" s="1"/>
  <c r="A8" i="16" s="1"/>
  <c r="A9" i="16" s="1"/>
  <c r="A10" i="16" s="1"/>
  <c r="A11" i="16" s="1"/>
  <c r="A12" i="16" s="1"/>
  <c r="A13" i="16" s="1"/>
  <c r="A14" i="16" s="1"/>
  <c r="A15" i="16" s="1"/>
  <c r="A16" i="16" s="1"/>
  <c r="A17" i="16" s="1"/>
  <c r="AS102"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<sst xmlns="http://schemas.openxmlformats.org/spreadsheetml/2006/main" count="369" uniqueCount="93">
  <si>
    <t>UFH</t>
  </si>
  <si>
    <t>avicultura_postura</t>
  </si>
  <si>
    <t>ganaderia_doble_proposito</t>
  </si>
  <si>
    <t>porcicultura_cria_levante</t>
  </si>
  <si>
    <t>banano</t>
  </si>
  <si>
    <t>cacao</t>
  </si>
  <si>
    <t>cafe</t>
  </si>
  <si>
    <t>05KbL-61</t>
  </si>
  <si>
    <t>Área total</t>
  </si>
  <si>
    <t>Apto</t>
  </si>
  <si>
    <t>No apto</t>
  </si>
  <si>
    <t>% aptitud</t>
  </si>
  <si>
    <t>Se habilita aptitud condicionada en avicultura y porcicultura por ruta de Shinny Anexo 10</t>
  </si>
  <si>
    <t>05PbL-61</t>
  </si>
  <si>
    <t>Se habilita aptitud condicionada teniendo en cuenta % sipra y por ruta de Shinny Anexo 10 para banano y cacao</t>
  </si>
  <si>
    <t>05Ua-61</t>
  </si>
  <si>
    <t>Se habilita aptitud condicionada en cacao y banano por ruta de Shinny Anexo 10. Se habilita ganaderia yporcicultura por aptitud cruzada con Tamara</t>
  </si>
  <si>
    <t>05UbL-61</t>
  </si>
  <si>
    <t>06PbL-55</t>
  </si>
  <si>
    <t>Se habilita aptitud condicionada en avicultura, ganaderia y porcicultura por %SIPRA y  ruta de Shinny Anexo 10. Para banano, cafe y cacao ruta de Shinny Anexo 10</t>
  </si>
  <si>
    <t>06PbLs1-55</t>
  </si>
  <si>
    <t>Se habilita aptitud condicionada en avicultura, ganaderia, porcicultura, café,cacao y banano por ruta de Shinny Anexo 10</t>
  </si>
  <si>
    <t>07PdL-49</t>
  </si>
  <si>
    <t>Se habilita aptitud condicionada en avicultura, ganaderia, porcicultura, café, cacao y banano por ruta de Shinny Anexo 10</t>
  </si>
  <si>
    <t>07UbL-49</t>
  </si>
  <si>
    <t>Se habilita aptitud condicionada en avicultura, ganaderia y porcicultura por %SIPRA y  cacao, banano, ganaderia y porcicultura por ruta de Shinny Anexo 10</t>
  </si>
  <si>
    <t>08LdL-44</t>
  </si>
  <si>
    <t>Se habilita aptitud condicionada en café, avicultura y porcicultura por ruta de Shinny Anexo 10</t>
  </si>
  <si>
    <t>08PdL2s1-44</t>
  </si>
  <si>
    <t>Se habilita aptitud condicionada en cafe.cacao, banano, avicultura, ganaderia y porcicultura por ruta de Shinny Anexo 10</t>
  </si>
  <si>
    <t>08UdL2s1-44</t>
  </si>
  <si>
    <t>Se habilita aptitud condicionada en cacao, banano por ruta de Shinny Anexo 10. Se habilita ganaderia y porcicultura por aptitud cruzada con Tamara</t>
  </si>
  <si>
    <t>09HdL-38</t>
  </si>
  <si>
    <t>09KeL2s1-38</t>
  </si>
  <si>
    <t>09KeLs1-38</t>
  </si>
  <si>
    <t>09LeL-38</t>
  </si>
  <si>
    <t>09LeL2s1-38</t>
  </si>
  <si>
    <t>09PeL-38</t>
  </si>
  <si>
    <t>Se habilita aptitud condicionada en cafe, cacao, banano, avicultura, ganaderia y porcicultura por ruta de Shinny Anexo 10</t>
  </si>
  <si>
    <t>09PeL2s1-38</t>
  </si>
  <si>
    <t>Se habilita aptitud condicionada en cafe, cacao,banano, avicultura, ganaderia y porcicultura por ruta de Shinny Anexo 10</t>
  </si>
  <si>
    <t>09PeLs1-38</t>
  </si>
  <si>
    <t>Se habilita aptitud condicionada en cafe,cacao,banano, avicultura, ganaderia y porcicultura por ruta de Shinny Anexo 10</t>
  </si>
  <si>
    <t>09UeL-38</t>
  </si>
  <si>
    <t xml:space="preserve">Se habilita aptitud condicionada en cacao,banano, ganaderia y porcicultura por % SIPRA y ruta de Shinny Anexo 10. </t>
  </si>
  <si>
    <t>10HeL-30</t>
  </si>
  <si>
    <t>10HeL2s1-30</t>
  </si>
  <si>
    <t>Se habilita aptitud consicionada en porcicultura por curce con Tamara</t>
  </si>
  <si>
    <t>10Hf-30</t>
  </si>
  <si>
    <t>10Hgq-30</t>
  </si>
  <si>
    <t>10Lf-30</t>
  </si>
  <si>
    <t>10Lgq-30</t>
  </si>
  <si>
    <t>10PeL-30</t>
  </si>
  <si>
    <t>10UeL-30</t>
  </si>
  <si>
    <t>Se habilita aptitud condicionada en cacao, banano y ganaderia por ruta de Shinny Anexo 10. Se habilita avicultura por aptitud cruzada con tamara ( Areas)</t>
  </si>
  <si>
    <t>11He-23</t>
  </si>
  <si>
    <t>11HgL-23</t>
  </si>
  <si>
    <t>11KfL-23</t>
  </si>
  <si>
    <t>11LfL-23</t>
  </si>
  <si>
    <t>11PfL-23</t>
  </si>
  <si>
    <t>11PgL-23</t>
  </si>
  <si>
    <t>11UfL-23</t>
  </si>
  <si>
    <t>12HfL-17</t>
  </si>
  <si>
    <t>12KfLs1-17</t>
  </si>
  <si>
    <t>12KgL2s1-17</t>
  </si>
  <si>
    <t>12PgL2s1-17</t>
  </si>
  <si>
    <t>12UgL2s1-17</t>
  </si>
  <si>
    <t xml:space="preserve">Se habilita avicultura  y porcicultura por aptitud cruzada con tamara (referencia sipra areas ). Se flexibiliza aptitud condicionada para cafe por ufh compatidas con Tamara y %  de area total </t>
  </si>
  <si>
    <t>mora</t>
  </si>
  <si>
    <t>naranja_tangelo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</si>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</sst>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5">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tint="-0.249977111117893"/>
        <bgColor indexed="64"/>
      </patternFill>
    </fill>
    <fill>
      <patternFill patternType="solid">
        <fgColor theme="5" tint="0.79998168889431442"/>
        <bgColor rgb="FF000000"/>
      </patternFill>
    </fill>
    <fill>
      <patternFill patternType="solid">
        <fgColor theme="8"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4">
    <xf numFmtId="0" fontId="0" fillId="0" borderId="0" xfId="0"/>
    <xf numFmtId="0" fontId="0" fillId="0" borderId="0" xfId="0" applyAlignment="1">
      <alignment horizontal="center"/>
    </xf>
    <xf numFmtId="0" fontId="3" fillId="0" borderId="0" xfId="0" applyFont="1" applyAlignment="1">
      <alignment horizontal="center" vertic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7" borderId="2" xfId="0" applyFont="1" applyFill="1" applyBorder="1" applyAlignment="1">
      <alignment horizontal="center"/>
    </xf>
    <xf numFmtId="0" fontId="3" fillId="7" borderId="2" xfId="0" applyFont="1" applyFill="1" applyBorder="1" applyAlignment="1">
      <alignment horizontal="center"/>
    </xf>
    <xf numFmtId="0" fontId="10" fillId="5"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12" borderId="1" xfId="0" applyFont="1" applyFill="1" applyBorder="1" applyAlignment="1">
      <alignment horizontal="center" vertical="center" wrapText="1"/>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0" fontId="1" fillId="3" borderId="1" xfId="0" applyFont="1" applyFill="1" applyBorder="1" applyAlignment="1">
      <alignment horizontal="center" vertical="center" wrapText="1"/>
    </xf>
    <xf numFmtId="0" fontId="10" fillId="4" borderId="2" xfId="0" applyFont="1" applyFill="1" applyBorder="1" applyAlignment="1">
      <alignment horizontal="center"/>
    </xf>
    <xf numFmtId="0" fontId="10" fillId="7" borderId="9" xfId="0" applyFont="1" applyFill="1" applyBorder="1" applyAlignment="1">
      <alignment horizontal="center"/>
    </xf>
    <xf numFmtId="0" fontId="10" fillId="5" borderId="10" xfId="0" applyFont="1" applyFill="1" applyBorder="1" applyAlignment="1">
      <alignment horizontal="center"/>
    </xf>
    <xf numFmtId="0" fontId="9" fillId="0" borderId="11" xfId="0" applyFont="1" applyBorder="1" applyAlignment="1">
      <alignment horizontal="center" vertical="center" wrapText="1"/>
    </xf>
    <xf numFmtId="0" fontId="8" fillId="12" borderId="6" xfId="0" applyFont="1" applyFill="1" applyBorder="1" applyAlignment="1">
      <alignment horizontal="center" vertical="center" wrapText="1"/>
    </xf>
    <xf numFmtId="0" fontId="9" fillId="0" borderId="8" xfId="0" applyFont="1" applyBorder="1" applyAlignment="1">
      <alignment horizontal="center" vertical="center" wrapText="1"/>
    </xf>
    <xf numFmtId="0" fontId="3" fillId="7" borderId="12" xfId="0" applyFont="1" applyFill="1" applyBorder="1" applyAlignment="1">
      <alignment horizontal="center"/>
    </xf>
    <xf numFmtId="10" fontId="3" fillId="13" borderId="1" xfId="1" applyNumberFormat="1" applyFont="1" applyFill="1" applyBorder="1" applyAlignment="1">
      <alignment horizontal="center"/>
    </xf>
    <xf numFmtId="10" fontId="3" fillId="0" borderId="0" xfId="1" applyNumberFormat="1" applyFont="1" applyFill="1" applyBorder="1" applyAlignment="1">
      <alignment horizontal="left"/>
    </xf>
    <xf numFmtId="0" fontId="8" fillId="8" borderId="0" xfId="0" applyFont="1" applyFill="1" applyAlignment="1">
      <alignment horizontal="center" vertical="center"/>
    </xf>
    <xf numFmtId="0" fontId="8" fillId="11" borderId="0" xfId="0" applyFont="1" applyFill="1" applyAlignment="1">
      <alignment horizontal="center" vertical="center" wrapText="1"/>
    </xf>
    <xf numFmtId="165" fontId="8" fillId="0" borderId="0" xfId="0" applyNumberFormat="1" applyFont="1" applyAlignment="1">
      <alignment horizontal="center" vertical="center" wrapText="1"/>
    </xf>
    <xf numFmtId="10" fontId="3" fillId="4" borderId="0" xfId="1" applyNumberFormat="1" applyFont="1" applyFill="1" applyBorder="1" applyAlignment="1">
      <alignment horizontal="left"/>
    </xf>
    <xf numFmtId="0" fontId="10" fillId="14" borderId="2" xfId="0" applyFont="1" applyFill="1" applyBorder="1" applyAlignment="1">
      <alignment horizontal="center"/>
    </xf>
    <xf numFmtId="10" fontId="3" fillId="0" borderId="1" xfId="1" applyNumberFormat="1" applyFont="1" applyFill="1" applyBorder="1" applyAlignment="1">
      <alignment horizontal="center"/>
    </xf>
    <xf numFmtId="10" fontId="3" fillId="0" borderId="0" xfId="1" applyNumberFormat="1" applyFont="1" applyAlignment="1">
      <alignment horizontal="left"/>
    </xf>
    <xf numFmtId="10" fontId="3" fillId="4" borderId="1" xfId="1" applyNumberFormat="1" applyFont="1" applyFill="1" applyBorder="1" applyAlignment="1">
      <alignment horizontal="center"/>
    </xf>
    <xf numFmtId="2" fontId="3" fillId="4" borderId="1" xfId="0" applyNumberFormat="1" applyFont="1" applyFill="1" applyBorder="1" applyAlignment="1">
      <alignment horizontal="center"/>
    </xf>
    <xf numFmtId="0" fontId="0" fillId="0" borderId="6"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left"/>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53">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Diccionario_mdos_SIPSA"/>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caprinos_doble_proposito</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ovinos_doble_proposito</v>
          </cell>
          <cell r="C231" t="str">
            <v>ovinos doble propósito</v>
          </cell>
        </row>
        <row r="232">
          <cell r="A232" t="str">
            <v>pecuaria</v>
          </cell>
          <cell r="B232" t="str">
            <v>ovinos_leche</v>
          </cell>
          <cell r="C232" t="str">
            <v>ovinos de leche</v>
          </cell>
        </row>
        <row r="233">
          <cell r="A233" t="str">
            <v>pecuaria</v>
          </cell>
          <cell r="B233" t="str">
            <v>ovinos_triple_proposito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row r="332">
          <cell r="A332" t="str">
            <v>agricola</v>
          </cell>
          <cell r="B332" t="str">
            <v>yuca_amarilla</v>
          </cell>
          <cell r="C332" t="str">
            <v>yuca amarilla</v>
          </cell>
        </row>
        <row r="333">
          <cell r="A333" t="str">
            <v>agricola</v>
          </cell>
          <cell r="B333" t="str">
            <v>limon_mandarino_limon_criollo</v>
          </cell>
          <cell r="C333" t="str">
            <v>limón mandarino en asocio con limón criollo</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K161"/>
  <sheetViews>
    <sheetView tabSelected="1" zoomScale="70" zoomScaleNormal="70" workbookViewId="0">
      <pane ySplit="1" topLeftCell="A2" activePane="bottomLeft" state="frozen"/>
      <selection pane="bottomLeft" activeCell="I113" sqref="I113"/>
    </sheetView>
  </sheetViews>
  <sheetFormatPr defaultColWidth="11.42578125" defaultRowHeight="15"/>
  <cols>
    <col min="1" max="1" width="16.42578125" style="1" customWidth="1"/>
    <col min="2" max="2" width="11.42578125" style="1"/>
    <col min="3" max="3" width="11.140625" style="1" customWidth="1"/>
    <col min="4" max="4" width="16.5703125" style="1" customWidth="1"/>
    <col min="5" max="5" width="15.7109375" style="1" customWidth="1"/>
    <col min="6" max="6" width="12.140625" style="1" bestFit="1" customWidth="1"/>
    <col min="7" max="7" width="10.42578125" style="1" bestFit="1" customWidth="1"/>
    <col min="8" max="8" width="13.140625" style="1" customWidth="1"/>
    <col min="9" max="9" width="36.5703125" style="1" bestFit="1" customWidth="1"/>
    <col min="10" max="10" width="22.140625" style="1" customWidth="1"/>
    <col min="11" max="11" width="18" style="1" customWidth="1"/>
    <col min="12" max="16384" width="11.42578125" style="1"/>
  </cols>
  <sheetData>
    <row r="1" spans="1:11" ht="26.25" customHeight="1">
      <c r="A1" s="61" t="s">
        <v>0</v>
      </c>
      <c r="B1" s="61"/>
      <c r="C1" s="67" t="s">
        <v>1</v>
      </c>
      <c r="D1" s="67" t="s">
        <v>2</v>
      </c>
      <c r="E1" s="67" t="s">
        <v>3</v>
      </c>
      <c r="F1" s="61" t="s">
        <v>4</v>
      </c>
      <c r="G1" s="61" t="s">
        <v>5</v>
      </c>
      <c r="H1" s="61" t="s">
        <v>6</v>
      </c>
      <c r="I1" s="12"/>
      <c r="J1" s="12"/>
      <c r="K1" s="12"/>
    </row>
    <row r="2" spans="1:11">
      <c r="A2" s="89" t="s">
        <v>7</v>
      </c>
      <c r="B2" s="23" t="s">
        <v>8</v>
      </c>
      <c r="C2" s="24">
        <v>90.533283403325598</v>
      </c>
      <c r="D2" s="24">
        <v>90.533283403325598</v>
      </c>
      <c r="E2" s="24">
        <v>90.533283403325598</v>
      </c>
      <c r="F2" s="24">
        <v>90.533283403325598</v>
      </c>
      <c r="G2" s="24">
        <v>90.533283403325598</v>
      </c>
      <c r="H2" s="24">
        <v>90.533283403325598</v>
      </c>
      <c r="I2" s="65"/>
      <c r="J2" s="65"/>
      <c r="K2" s="65"/>
    </row>
    <row r="3" spans="1:11">
      <c r="A3" s="90"/>
      <c r="B3" s="23" t="s">
        <v>9</v>
      </c>
      <c r="C3" s="24">
        <v>0</v>
      </c>
      <c r="D3" s="24">
        <v>0</v>
      </c>
      <c r="E3" s="24">
        <v>0</v>
      </c>
      <c r="F3" s="24">
        <v>0</v>
      </c>
      <c r="G3" s="24">
        <v>0</v>
      </c>
      <c r="H3" s="24">
        <v>0</v>
      </c>
      <c r="I3" s="65"/>
      <c r="J3" s="65"/>
      <c r="K3" s="65"/>
    </row>
    <row r="4" spans="1:11">
      <c r="A4" s="90"/>
      <c r="B4" s="23" t="s">
        <v>10</v>
      </c>
      <c r="C4" s="24">
        <v>90.533283403325598</v>
      </c>
      <c r="D4" s="24">
        <v>90.533283403325598</v>
      </c>
      <c r="E4" s="24">
        <v>90.533283403325598</v>
      </c>
      <c r="F4" s="24">
        <v>90.533283403325598</v>
      </c>
      <c r="G4" s="24">
        <v>90.533283403325598</v>
      </c>
      <c r="H4" s="24">
        <v>90.533283403325598</v>
      </c>
      <c r="I4" s="65"/>
      <c r="J4" s="65"/>
      <c r="K4" s="65"/>
    </row>
    <row r="5" spans="1:11">
      <c r="A5" s="91"/>
      <c r="B5" s="25" t="s">
        <v>11</v>
      </c>
      <c r="C5" s="75">
        <f>C3/C2</f>
        <v>0</v>
      </c>
      <c r="D5" s="26">
        <f t="shared" ref="D5:H5" si="0">D3/D2</f>
        <v>0</v>
      </c>
      <c r="E5" s="75">
        <f t="shared" si="0"/>
        <v>0</v>
      </c>
      <c r="F5" s="26">
        <f t="shared" si="0"/>
        <v>0</v>
      </c>
      <c r="G5" s="26">
        <f t="shared" si="0"/>
        <v>0</v>
      </c>
      <c r="H5" s="26">
        <f t="shared" si="0"/>
        <v>0</v>
      </c>
      <c r="I5" s="76" t="s">
        <v>12</v>
      </c>
      <c r="J5" s="66"/>
      <c r="K5" s="66"/>
    </row>
    <row r="6" spans="1:11">
      <c r="A6" s="89" t="s">
        <v>13</v>
      </c>
      <c r="B6" s="23" t="s">
        <v>8</v>
      </c>
      <c r="C6" s="24">
        <v>1369.7799848897521</v>
      </c>
      <c r="D6" s="24">
        <v>1369.779987136262</v>
      </c>
      <c r="E6" s="24">
        <v>1369.7799839634349</v>
      </c>
      <c r="F6" s="24">
        <v>1369.779984930836</v>
      </c>
      <c r="G6" s="24">
        <v>1369.7799863057362</v>
      </c>
      <c r="H6" s="24">
        <v>1369.779988720396</v>
      </c>
      <c r="I6" s="65"/>
      <c r="J6" s="65"/>
      <c r="K6" s="65"/>
    </row>
    <row r="7" spans="1:11">
      <c r="A7" s="90"/>
      <c r="B7" s="23" t="s">
        <v>9</v>
      </c>
      <c r="C7" s="24">
        <v>687.93771729405398</v>
      </c>
      <c r="D7" s="24">
        <v>412.73089112127502</v>
      </c>
      <c r="E7" s="24">
        <v>466.74624369453102</v>
      </c>
      <c r="F7" s="24">
        <v>286.50101290286602</v>
      </c>
      <c r="G7" s="24">
        <v>309.366045584566</v>
      </c>
      <c r="H7" s="24">
        <v>350.38026381463601</v>
      </c>
      <c r="I7" s="65"/>
      <c r="J7" s="65"/>
      <c r="K7" s="65"/>
    </row>
    <row r="8" spans="1:11">
      <c r="A8" s="90"/>
      <c r="B8" s="23" t="s">
        <v>10</v>
      </c>
      <c r="C8" s="24">
        <v>681.84226759569799</v>
      </c>
      <c r="D8" s="24">
        <v>957.04909601498696</v>
      </c>
      <c r="E8" s="24">
        <v>903.03374026890401</v>
      </c>
      <c r="F8" s="24">
        <v>1083.27897202797</v>
      </c>
      <c r="G8" s="24">
        <v>1060.4139407211701</v>
      </c>
      <c r="H8" s="24">
        <v>1019.39972490576</v>
      </c>
      <c r="I8" s="65"/>
      <c r="J8" s="65"/>
      <c r="K8" s="65"/>
    </row>
    <row r="9" spans="1:11">
      <c r="A9" s="91"/>
      <c r="B9" s="25" t="s">
        <v>11</v>
      </c>
      <c r="C9" s="26">
        <f>C7/C6</f>
        <v>0.5022249739978667</v>
      </c>
      <c r="D9" s="26">
        <f t="shared" ref="D9:H9" si="1">D7/D6</f>
        <v>0.30131181284386632</v>
      </c>
      <c r="E9" s="26">
        <f t="shared" si="1"/>
        <v>0.3407454110579195</v>
      </c>
      <c r="F9" s="75">
        <f t="shared" si="1"/>
        <v>0.20915841671999044</v>
      </c>
      <c r="G9" s="75">
        <f t="shared" si="1"/>
        <v>0.22585090209918954</v>
      </c>
      <c r="H9" s="26">
        <f t="shared" si="1"/>
        <v>0.25579309575251563</v>
      </c>
      <c r="I9" s="76" t="s">
        <v>14</v>
      </c>
      <c r="J9" s="66"/>
      <c r="K9" s="66"/>
    </row>
    <row r="10" spans="1:11">
      <c r="A10" s="89" t="s">
        <v>15</v>
      </c>
      <c r="B10" s="23" t="s">
        <v>8</v>
      </c>
      <c r="C10" s="24">
        <v>17.751243612351601</v>
      </c>
      <c r="D10" s="24">
        <v>17.751244686850264</v>
      </c>
      <c r="E10" s="24">
        <v>17.751245274104399</v>
      </c>
      <c r="F10" s="24">
        <v>17.751245274104399</v>
      </c>
      <c r="G10" s="24">
        <v>17.751245274104399</v>
      </c>
      <c r="H10" s="24">
        <v>17.751245274104399</v>
      </c>
      <c r="I10" s="65"/>
      <c r="J10" s="65"/>
      <c r="K10" s="65"/>
    </row>
    <row r="11" spans="1:11">
      <c r="A11" s="90"/>
      <c r="B11" s="23" t="s">
        <v>9</v>
      </c>
      <c r="C11" s="24">
        <v>12.0807445518907</v>
      </c>
      <c r="D11" s="24">
        <v>0.422410479560963</v>
      </c>
      <c r="E11" s="24">
        <v>0</v>
      </c>
      <c r="F11" s="24">
        <v>0</v>
      </c>
      <c r="G11" s="24">
        <v>0</v>
      </c>
      <c r="H11" s="24">
        <v>0</v>
      </c>
      <c r="I11" s="65"/>
      <c r="J11" s="65"/>
      <c r="K11" s="65"/>
    </row>
    <row r="12" spans="1:11">
      <c r="A12" s="90"/>
      <c r="B12" s="23" t="s">
        <v>10</v>
      </c>
      <c r="C12" s="24">
        <v>5.6704990604608998</v>
      </c>
      <c r="D12" s="24">
        <v>17.328834207289301</v>
      </c>
      <c r="E12" s="24">
        <v>17.751245274104399</v>
      </c>
      <c r="F12" s="24">
        <v>17.751245274104399</v>
      </c>
      <c r="G12" s="24">
        <v>17.751245274104399</v>
      </c>
      <c r="H12" s="24">
        <v>17.751245274104399</v>
      </c>
      <c r="I12" s="65"/>
      <c r="J12" s="65"/>
      <c r="K12" s="65"/>
    </row>
    <row r="13" spans="1:11">
      <c r="A13" s="91"/>
      <c r="B13" s="25" t="s">
        <v>11</v>
      </c>
      <c r="C13" s="26">
        <f>C11/C10</f>
        <v>0.68055764518293937</v>
      </c>
      <c r="D13" s="84">
        <f t="shared" ref="D13:H13" si="2">D11/D10</f>
        <v>2.3796104837306171E-2</v>
      </c>
      <c r="E13" s="84">
        <f t="shared" si="2"/>
        <v>0</v>
      </c>
      <c r="F13" s="75">
        <f t="shared" si="2"/>
        <v>0</v>
      </c>
      <c r="G13" s="75">
        <f t="shared" si="2"/>
        <v>0</v>
      </c>
      <c r="H13" s="26">
        <f t="shared" si="2"/>
        <v>0</v>
      </c>
      <c r="I13" s="76" t="s">
        <v>16</v>
      </c>
      <c r="J13" s="66"/>
      <c r="K13" s="66"/>
    </row>
    <row r="14" spans="1:11">
      <c r="A14" s="89" t="s">
        <v>17</v>
      </c>
      <c r="B14" s="23" t="s">
        <v>8</v>
      </c>
      <c r="C14" s="24">
        <v>289.560553755429</v>
      </c>
      <c r="D14" s="24">
        <v>289.56055292066799</v>
      </c>
      <c r="E14" s="24">
        <v>289.56055333481095</v>
      </c>
      <c r="F14" s="24">
        <v>289.560553189102</v>
      </c>
      <c r="G14" s="24">
        <v>289.56055376412598</v>
      </c>
      <c r="H14" s="24">
        <v>289.56055295368299</v>
      </c>
      <c r="I14" s="65"/>
      <c r="J14" s="65"/>
      <c r="K14" s="65"/>
    </row>
    <row r="15" spans="1:11">
      <c r="A15" s="90"/>
      <c r="B15" s="23" t="s">
        <v>9</v>
      </c>
      <c r="C15" s="24">
        <v>170.079892881592</v>
      </c>
      <c r="D15" s="24">
        <v>149.85565438786699</v>
      </c>
      <c r="E15" s="24">
        <v>150.18773325505299</v>
      </c>
      <c r="F15" s="24">
        <v>156.758207296628</v>
      </c>
      <c r="G15" s="24">
        <v>147.54495971291001</v>
      </c>
      <c r="H15" s="24">
        <v>110.68992224437601</v>
      </c>
      <c r="I15" s="65"/>
      <c r="J15" s="65"/>
      <c r="K15" s="65"/>
    </row>
    <row r="16" spans="1:11">
      <c r="A16" s="90"/>
      <c r="B16" s="23" t="s">
        <v>10</v>
      </c>
      <c r="C16" s="24">
        <v>119.480660873837</v>
      </c>
      <c r="D16" s="24">
        <v>139.704898532801</v>
      </c>
      <c r="E16" s="24">
        <v>139.37282007975799</v>
      </c>
      <c r="F16" s="24">
        <v>132.80234589247399</v>
      </c>
      <c r="G16" s="24">
        <v>142.015594051216</v>
      </c>
      <c r="H16" s="24">
        <v>178.87063070930699</v>
      </c>
      <c r="I16" s="65"/>
      <c r="J16" s="65"/>
      <c r="K16" s="65"/>
    </row>
    <row r="17" spans="1:11">
      <c r="A17" s="91"/>
      <c r="B17" s="25" t="s">
        <v>11</v>
      </c>
      <c r="C17" s="26">
        <f>C15/C14</f>
        <v>0.58737245344974121</v>
      </c>
      <c r="D17" s="26">
        <f t="shared" ref="D17:H17" si="3">D15/D14</f>
        <v>0.51752786377957882</v>
      </c>
      <c r="E17" s="26">
        <f t="shared" si="3"/>
        <v>0.51867470042231556</v>
      </c>
      <c r="F17" s="26">
        <f t="shared" si="3"/>
        <v>0.54136589245377853</v>
      </c>
      <c r="G17" s="26">
        <f t="shared" si="3"/>
        <v>0.50954785724404683</v>
      </c>
      <c r="H17" s="26">
        <f t="shared" si="3"/>
        <v>0.38226865198064996</v>
      </c>
      <c r="I17" s="66"/>
      <c r="J17" s="66"/>
      <c r="K17" s="66"/>
    </row>
    <row r="18" spans="1:11">
      <c r="A18" s="89" t="s">
        <v>18</v>
      </c>
      <c r="B18" s="23" t="s">
        <v>8</v>
      </c>
      <c r="C18" s="24">
        <v>805.519807660075</v>
      </c>
      <c r="D18" s="24">
        <v>805.51980757830006</v>
      </c>
      <c r="E18" s="24">
        <v>805.51980660397498</v>
      </c>
      <c r="F18" s="24">
        <v>805.51980733059702</v>
      </c>
      <c r="G18" s="24">
        <v>805.51980732910704</v>
      </c>
      <c r="H18" s="24">
        <v>805.51980725701287</v>
      </c>
      <c r="I18" s="65"/>
      <c r="J18" s="65"/>
      <c r="K18" s="65"/>
    </row>
    <row r="19" spans="1:11">
      <c r="A19" s="90"/>
      <c r="B19" s="23" t="s">
        <v>9</v>
      </c>
      <c r="C19" s="24">
        <v>169.58876948393399</v>
      </c>
      <c r="D19" s="24">
        <v>126.575217189326</v>
      </c>
      <c r="E19" s="24">
        <v>147.404057708148</v>
      </c>
      <c r="F19" s="24">
        <v>0</v>
      </c>
      <c r="G19" s="24">
        <v>146.02221423441699</v>
      </c>
      <c r="H19" s="24">
        <v>43.184099113886901</v>
      </c>
      <c r="I19" s="65"/>
      <c r="J19" s="65"/>
      <c r="K19" s="65"/>
    </row>
    <row r="20" spans="1:11">
      <c r="A20" s="90"/>
      <c r="B20" s="23" t="s">
        <v>10</v>
      </c>
      <c r="C20" s="24">
        <v>635.93103817614099</v>
      </c>
      <c r="D20" s="24">
        <v>678.94459038897401</v>
      </c>
      <c r="E20" s="24">
        <v>658.11574889582698</v>
      </c>
      <c r="F20" s="24">
        <v>805.51980733059702</v>
      </c>
      <c r="G20" s="24">
        <v>659.49759309469005</v>
      </c>
      <c r="H20" s="24">
        <v>762.335708143126</v>
      </c>
      <c r="I20" s="65"/>
      <c r="J20" s="65"/>
      <c r="K20" s="65"/>
    </row>
    <row r="21" spans="1:11">
      <c r="A21" s="91"/>
      <c r="B21" s="25" t="s">
        <v>11</v>
      </c>
      <c r="C21" s="75">
        <f>C19/C18</f>
        <v>0.2105333324782741</v>
      </c>
      <c r="D21" s="75">
        <f t="shared" ref="D21:H21" si="4">D19/D18</f>
        <v>0.15713482896200828</v>
      </c>
      <c r="E21" s="75">
        <f t="shared" si="4"/>
        <v>0.18299246834115104</v>
      </c>
      <c r="F21" s="75">
        <f t="shared" si="4"/>
        <v>0</v>
      </c>
      <c r="G21" s="75">
        <f t="shared" si="4"/>
        <v>0.18127700015048476</v>
      </c>
      <c r="H21" s="75">
        <f t="shared" si="4"/>
        <v>5.3610226247494848E-2</v>
      </c>
      <c r="I21" s="76" t="s">
        <v>19</v>
      </c>
      <c r="J21" s="66"/>
      <c r="K21" s="66"/>
    </row>
    <row r="22" spans="1:11">
      <c r="A22" s="89" t="s">
        <v>20</v>
      </c>
      <c r="B22" s="23" t="s">
        <v>8</v>
      </c>
      <c r="C22" s="24">
        <v>78.242842954933394</v>
      </c>
      <c r="D22" s="24">
        <v>78.242842954933394</v>
      </c>
      <c r="E22" s="24">
        <v>78.242842954933394</v>
      </c>
      <c r="F22" s="24">
        <v>78.242842954933394</v>
      </c>
      <c r="G22" s="24">
        <v>78.242842954933394</v>
      </c>
      <c r="H22" s="24">
        <v>78.242842954933394</v>
      </c>
      <c r="I22" s="65"/>
      <c r="J22" s="65"/>
      <c r="K22" s="65"/>
    </row>
    <row r="23" spans="1:11">
      <c r="A23" s="90"/>
      <c r="B23" s="23" t="s">
        <v>9</v>
      </c>
      <c r="C23" s="24">
        <v>0</v>
      </c>
      <c r="D23" s="24">
        <v>0</v>
      </c>
      <c r="E23" s="24">
        <v>0</v>
      </c>
      <c r="F23" s="24">
        <v>0</v>
      </c>
      <c r="G23" s="24">
        <v>0</v>
      </c>
      <c r="H23" s="24">
        <v>0</v>
      </c>
      <c r="I23" s="65"/>
      <c r="J23" s="65"/>
      <c r="K23" s="65"/>
    </row>
    <row r="24" spans="1:11">
      <c r="A24" s="90"/>
      <c r="B24" s="23" t="s">
        <v>10</v>
      </c>
      <c r="C24" s="24">
        <v>78.242842954933394</v>
      </c>
      <c r="D24" s="24">
        <v>78.242842954933394</v>
      </c>
      <c r="E24" s="24">
        <v>78.242842954933394</v>
      </c>
      <c r="F24" s="24">
        <v>78.242842954933394</v>
      </c>
      <c r="G24" s="24">
        <v>78.242842954933394</v>
      </c>
      <c r="H24" s="24">
        <v>78.242842954933394</v>
      </c>
      <c r="I24" s="65"/>
      <c r="J24" s="65"/>
      <c r="K24" s="65"/>
    </row>
    <row r="25" spans="1:11">
      <c r="A25" s="91"/>
      <c r="B25" s="27" t="s">
        <v>11</v>
      </c>
      <c r="C25" s="75">
        <f>C23/C22</f>
        <v>0</v>
      </c>
      <c r="D25" s="75">
        <f t="shared" ref="D25:H25" si="5">D23/D22</f>
        <v>0</v>
      </c>
      <c r="E25" s="75">
        <f t="shared" si="5"/>
        <v>0</v>
      </c>
      <c r="F25" s="75">
        <f t="shared" si="5"/>
        <v>0</v>
      </c>
      <c r="G25" s="75">
        <f t="shared" si="5"/>
        <v>0</v>
      </c>
      <c r="H25" s="75">
        <f t="shared" si="5"/>
        <v>0</v>
      </c>
      <c r="I25" s="76" t="s">
        <v>21</v>
      </c>
      <c r="J25" s="66"/>
      <c r="K25" s="66"/>
    </row>
    <row r="26" spans="1:11">
      <c r="A26" s="89" t="s">
        <v>22</v>
      </c>
      <c r="B26" s="23" t="s">
        <v>8</v>
      </c>
      <c r="C26" s="24">
        <v>81.686356968099602</v>
      </c>
      <c r="D26" s="24">
        <v>81.686356615609697</v>
      </c>
      <c r="E26" s="24">
        <v>81.686356615609697</v>
      </c>
      <c r="F26" s="24">
        <v>81.686354833343003</v>
      </c>
      <c r="G26" s="24">
        <v>81.686356444522801</v>
      </c>
      <c r="H26" s="24">
        <v>81.686356444522801</v>
      </c>
      <c r="I26" s="65"/>
      <c r="J26" s="65"/>
      <c r="K26" s="65"/>
    </row>
    <row r="27" spans="1:11">
      <c r="A27" s="90"/>
      <c r="B27" s="23" t="s">
        <v>9</v>
      </c>
      <c r="C27" s="24">
        <v>0</v>
      </c>
      <c r="D27" s="24">
        <v>0</v>
      </c>
      <c r="E27" s="24">
        <v>0</v>
      </c>
      <c r="F27" s="24">
        <v>0</v>
      </c>
      <c r="G27" s="24">
        <v>0</v>
      </c>
      <c r="H27" s="24">
        <v>0</v>
      </c>
      <c r="I27" s="65"/>
      <c r="J27" s="65"/>
      <c r="K27" s="65"/>
    </row>
    <row r="28" spans="1:11">
      <c r="A28" s="90"/>
      <c r="B28" s="23" t="s">
        <v>10</v>
      </c>
      <c r="C28" s="24">
        <v>81.686356968099602</v>
      </c>
      <c r="D28" s="24">
        <v>81.686356615609697</v>
      </c>
      <c r="E28" s="24">
        <v>81.686356615609697</v>
      </c>
      <c r="F28" s="24">
        <v>81.686354833343003</v>
      </c>
      <c r="G28" s="24">
        <v>81.686356444522801</v>
      </c>
      <c r="H28" s="24">
        <v>81.686356444522801</v>
      </c>
      <c r="I28" s="65"/>
      <c r="J28" s="65"/>
      <c r="K28" s="65"/>
    </row>
    <row r="29" spans="1:11">
      <c r="A29" s="91"/>
      <c r="B29" s="25" t="s">
        <v>11</v>
      </c>
      <c r="C29" s="75">
        <f>C27/C26</f>
        <v>0</v>
      </c>
      <c r="D29" s="75">
        <f t="shared" ref="D29:H29" si="6">D27/D26</f>
        <v>0</v>
      </c>
      <c r="E29" s="75">
        <f t="shared" si="6"/>
        <v>0</v>
      </c>
      <c r="F29" s="75">
        <f t="shared" si="6"/>
        <v>0</v>
      </c>
      <c r="G29" s="75">
        <f t="shared" si="6"/>
        <v>0</v>
      </c>
      <c r="H29" s="75">
        <f t="shared" si="6"/>
        <v>0</v>
      </c>
      <c r="I29" s="76" t="s">
        <v>23</v>
      </c>
      <c r="J29" s="66"/>
      <c r="K29" s="66"/>
    </row>
    <row r="30" spans="1:11">
      <c r="A30" s="89" t="s">
        <v>24</v>
      </c>
      <c r="B30" s="23" t="s">
        <v>8</v>
      </c>
      <c r="C30" s="24">
        <v>1404.1129648485719</v>
      </c>
      <c r="D30" s="24">
        <v>1404.112967783781</v>
      </c>
      <c r="E30" s="24">
        <v>1404.1129676258749</v>
      </c>
      <c r="F30" s="24">
        <v>1404.1129672913801</v>
      </c>
      <c r="G30" s="24">
        <v>1404.1129649123</v>
      </c>
      <c r="H30" s="24">
        <v>1404.1129680271715</v>
      </c>
      <c r="I30" s="65"/>
      <c r="J30" s="65"/>
      <c r="K30" s="65"/>
    </row>
    <row r="31" spans="1:11">
      <c r="A31" s="90"/>
      <c r="B31" s="23" t="s">
        <v>9</v>
      </c>
      <c r="C31" s="24">
        <v>278.46040384481199</v>
      </c>
      <c r="D31" s="24">
        <v>182.81605423071099</v>
      </c>
      <c r="E31" s="24">
        <v>234.12575876552501</v>
      </c>
      <c r="F31" s="24">
        <v>0</v>
      </c>
      <c r="G31" s="24">
        <v>228.20202800480999</v>
      </c>
      <c r="H31" s="24">
        <v>81.363694481821497</v>
      </c>
      <c r="I31" s="65"/>
      <c r="J31" s="65"/>
      <c r="K31" s="65"/>
    </row>
    <row r="32" spans="1:11">
      <c r="A32" s="90"/>
      <c r="B32" s="23" t="s">
        <v>10</v>
      </c>
      <c r="C32" s="24">
        <v>1125.65256100376</v>
      </c>
      <c r="D32" s="24">
        <v>1221.29691355307</v>
      </c>
      <c r="E32" s="24">
        <v>1169.9872088603499</v>
      </c>
      <c r="F32" s="24">
        <v>1404.1129672913801</v>
      </c>
      <c r="G32" s="24">
        <v>1175.9109369074899</v>
      </c>
      <c r="H32" s="24">
        <v>1322.74927354535</v>
      </c>
      <c r="I32" s="65"/>
      <c r="J32" s="65"/>
      <c r="K32" s="65"/>
    </row>
    <row r="33" spans="1:11">
      <c r="A33" s="91"/>
      <c r="B33" s="25" t="s">
        <v>11</v>
      </c>
      <c r="C33" s="75">
        <f>C31/C30</f>
        <v>0.19831766447284593</v>
      </c>
      <c r="D33" s="84">
        <f t="shared" ref="D33:H33" si="7">D31/D30</f>
        <v>0.13020038873315412</v>
      </c>
      <c r="E33" s="84">
        <f t="shared" si="7"/>
        <v>0.16674282209742233</v>
      </c>
      <c r="F33" s="75">
        <f t="shared" si="7"/>
        <v>0</v>
      </c>
      <c r="G33" s="75">
        <f t="shared" si="7"/>
        <v>0.16252398041140753</v>
      </c>
      <c r="H33" s="26">
        <f t="shared" si="7"/>
        <v>5.7946686865331339E-2</v>
      </c>
      <c r="I33" s="76" t="s">
        <v>25</v>
      </c>
      <c r="J33" s="66"/>
      <c r="K33" s="66"/>
    </row>
    <row r="34" spans="1:11">
      <c r="A34" s="89" t="s">
        <v>26</v>
      </c>
      <c r="B34" s="23" t="s">
        <v>8</v>
      </c>
      <c r="C34" s="24">
        <v>298.455327939396</v>
      </c>
      <c r="D34" s="24">
        <v>298.455327939396</v>
      </c>
      <c r="E34" s="24">
        <v>298.455327939396</v>
      </c>
      <c r="F34" s="24">
        <v>298.45532407477401</v>
      </c>
      <c r="G34" s="24">
        <v>298.45532462069002</v>
      </c>
      <c r="H34" s="24">
        <v>298.45532462069002</v>
      </c>
      <c r="I34" s="65"/>
      <c r="J34" s="65"/>
      <c r="K34" s="65"/>
    </row>
    <row r="35" spans="1:11">
      <c r="A35" s="90"/>
      <c r="B35" s="23" t="s">
        <v>9</v>
      </c>
      <c r="C35" s="24">
        <v>0</v>
      </c>
      <c r="D35" s="24">
        <v>0</v>
      </c>
      <c r="E35" s="24">
        <v>0</v>
      </c>
      <c r="F35" s="24">
        <v>0</v>
      </c>
      <c r="G35" s="85">
        <v>0</v>
      </c>
      <c r="H35" s="24">
        <v>0</v>
      </c>
      <c r="I35" s="65"/>
      <c r="J35" s="65"/>
      <c r="K35" s="65"/>
    </row>
    <row r="36" spans="1:11">
      <c r="A36" s="90"/>
      <c r="B36" s="23" t="s">
        <v>10</v>
      </c>
      <c r="C36" s="24">
        <v>298.455327939396</v>
      </c>
      <c r="D36" s="24">
        <v>298.455327939396</v>
      </c>
      <c r="E36" s="24">
        <v>298.455327939396</v>
      </c>
      <c r="F36" s="24">
        <v>298.45532407477401</v>
      </c>
      <c r="G36" s="24">
        <v>298.45532462069002</v>
      </c>
      <c r="H36" s="24">
        <v>298.45532462069002</v>
      </c>
      <c r="I36" s="65"/>
      <c r="J36" s="65"/>
      <c r="K36" s="65"/>
    </row>
    <row r="37" spans="1:11">
      <c r="A37" s="91"/>
      <c r="B37" s="25" t="s">
        <v>11</v>
      </c>
      <c r="C37" s="75">
        <f>C35/C34</f>
        <v>0</v>
      </c>
      <c r="D37" s="26">
        <f t="shared" ref="D37:H37" si="8">D35/D34</f>
        <v>0</v>
      </c>
      <c r="E37" s="75">
        <f t="shared" si="8"/>
        <v>0</v>
      </c>
      <c r="F37" s="26">
        <f t="shared" si="8"/>
        <v>0</v>
      </c>
      <c r="G37" s="26">
        <f t="shared" si="8"/>
        <v>0</v>
      </c>
      <c r="H37" s="75">
        <f t="shared" si="8"/>
        <v>0</v>
      </c>
      <c r="I37" s="76" t="s">
        <v>27</v>
      </c>
      <c r="J37" s="66"/>
      <c r="K37" s="66"/>
    </row>
    <row r="38" spans="1:11">
      <c r="A38" s="89" t="s">
        <v>28</v>
      </c>
      <c r="B38" s="23" t="s">
        <v>8</v>
      </c>
      <c r="C38" s="24">
        <v>750.061053569156</v>
      </c>
      <c r="D38" s="24">
        <v>750.06105471829096</v>
      </c>
      <c r="E38" s="24">
        <v>750.06105471829096</v>
      </c>
      <c r="F38" s="24">
        <v>750.06105575532001</v>
      </c>
      <c r="G38" s="24">
        <v>750.06105641830595</v>
      </c>
      <c r="H38" s="24">
        <v>750.06105641830595</v>
      </c>
      <c r="I38" s="65"/>
      <c r="J38" s="65"/>
      <c r="K38" s="65"/>
    </row>
    <row r="39" spans="1:11">
      <c r="A39" s="90"/>
      <c r="B39" s="23" t="s">
        <v>9</v>
      </c>
      <c r="C39" s="24">
        <v>22.2977547350701</v>
      </c>
      <c r="D39" s="24">
        <v>0</v>
      </c>
      <c r="E39" s="24">
        <v>0</v>
      </c>
      <c r="F39" s="24">
        <v>0</v>
      </c>
      <c r="G39" s="24">
        <v>0</v>
      </c>
      <c r="H39" s="24">
        <v>0</v>
      </c>
      <c r="I39" s="65"/>
      <c r="J39" s="65"/>
      <c r="K39" s="65"/>
    </row>
    <row r="40" spans="1:11">
      <c r="A40" s="90"/>
      <c r="B40" s="23" t="s">
        <v>10</v>
      </c>
      <c r="C40" s="24">
        <v>727.76329883408596</v>
      </c>
      <c r="D40" s="24">
        <v>750.06105471829096</v>
      </c>
      <c r="E40" s="24">
        <v>750.06105471829096</v>
      </c>
      <c r="F40" s="24">
        <v>750.06105575532001</v>
      </c>
      <c r="G40" s="24">
        <v>750.06105641830595</v>
      </c>
      <c r="H40" s="24">
        <v>750.06105641830595</v>
      </c>
      <c r="I40" s="65"/>
      <c r="J40" s="65"/>
      <c r="K40" s="65"/>
    </row>
    <row r="41" spans="1:11">
      <c r="A41" s="91"/>
      <c r="B41" s="25" t="s">
        <v>11</v>
      </c>
      <c r="C41" s="75">
        <f>C39/C38</f>
        <v>2.9727919652628967E-2</v>
      </c>
      <c r="D41" s="75">
        <f t="shared" ref="D41:H41" si="9">D39/D38</f>
        <v>0</v>
      </c>
      <c r="E41" s="75">
        <f t="shared" si="9"/>
        <v>0</v>
      </c>
      <c r="F41" s="84">
        <f t="shared" si="9"/>
        <v>0</v>
      </c>
      <c r="G41" s="75">
        <f t="shared" si="9"/>
        <v>0</v>
      </c>
      <c r="H41" s="84">
        <f t="shared" si="9"/>
        <v>0</v>
      </c>
      <c r="I41" s="76" t="s">
        <v>29</v>
      </c>
      <c r="J41" s="66"/>
      <c r="K41" s="66"/>
    </row>
    <row r="42" spans="1:11">
      <c r="A42" s="89" t="s">
        <v>30</v>
      </c>
      <c r="B42" s="23" t="s">
        <v>8</v>
      </c>
      <c r="C42" s="24">
        <v>1126.180190199959</v>
      </c>
      <c r="D42" s="24">
        <v>1126.1801872562341</v>
      </c>
      <c r="E42" s="24">
        <v>1126.1801882801701</v>
      </c>
      <c r="F42" s="24">
        <v>1126.1801898904512</v>
      </c>
      <c r="G42" s="24">
        <v>1126.180191140382</v>
      </c>
      <c r="H42" s="24">
        <v>1126.1801897268642</v>
      </c>
      <c r="I42" s="65"/>
      <c r="J42" s="65"/>
      <c r="K42" s="65"/>
    </row>
    <row r="43" spans="1:11">
      <c r="A43" s="90"/>
      <c r="B43" s="23" t="s">
        <v>9</v>
      </c>
      <c r="C43" s="24">
        <v>288.46287145436901</v>
      </c>
      <c r="D43" s="24">
        <v>128.23913650347299</v>
      </c>
      <c r="E43" s="24">
        <v>128.48991623986899</v>
      </c>
      <c r="F43" s="24">
        <v>0.72455890621110897</v>
      </c>
      <c r="G43" s="24">
        <v>118.98447869630201</v>
      </c>
      <c r="H43" s="24">
        <v>62.4740507663142</v>
      </c>
      <c r="I43" s="65"/>
      <c r="J43" s="65"/>
      <c r="K43" s="65"/>
    </row>
    <row r="44" spans="1:11">
      <c r="A44" s="90"/>
      <c r="B44" s="23" t="s">
        <v>10</v>
      </c>
      <c r="C44" s="24">
        <v>837.71731874558998</v>
      </c>
      <c r="D44" s="24">
        <v>997.94105075276104</v>
      </c>
      <c r="E44" s="24">
        <v>997.69027204030101</v>
      </c>
      <c r="F44" s="24">
        <v>1125.4556309842401</v>
      </c>
      <c r="G44" s="24">
        <v>1007.19571244408</v>
      </c>
      <c r="H44" s="24">
        <v>1063.7061389605501</v>
      </c>
      <c r="I44" s="65"/>
      <c r="J44" s="65"/>
      <c r="K44" s="65"/>
    </row>
    <row r="45" spans="1:11">
      <c r="A45" s="91"/>
      <c r="B45" s="25" t="s">
        <v>11</v>
      </c>
      <c r="C45" s="26">
        <f>C43/C42</f>
        <v>0.25614273272126281</v>
      </c>
      <c r="D45" s="84">
        <f t="shared" ref="D45:H45" si="10">D43/D42</f>
        <v>0.11387088669701076</v>
      </c>
      <c r="E45" s="84">
        <f t="shared" si="10"/>
        <v>0.11409356830907363</v>
      </c>
      <c r="F45" s="84">
        <f t="shared" si="10"/>
        <v>6.433774210515905E-4</v>
      </c>
      <c r="G45" s="75">
        <f t="shared" si="10"/>
        <v>0.10565314470308437</v>
      </c>
      <c r="H45" s="26">
        <f t="shared" si="10"/>
        <v>5.5474293844101637E-2</v>
      </c>
      <c r="I45" s="76" t="s">
        <v>31</v>
      </c>
      <c r="J45" s="66"/>
      <c r="K45" s="66"/>
    </row>
    <row r="46" spans="1:11">
      <c r="A46" s="89" t="s">
        <v>32</v>
      </c>
      <c r="B46" s="23" t="s">
        <v>8</v>
      </c>
      <c r="C46" s="24">
        <v>178.89836533859199</v>
      </c>
      <c r="D46" s="24">
        <v>178.89836533859199</v>
      </c>
      <c r="E46" s="24">
        <v>178.89836533859199</v>
      </c>
      <c r="F46" s="24">
        <v>178.89836533859199</v>
      </c>
      <c r="G46" s="24">
        <v>178.89836126509201</v>
      </c>
      <c r="H46" s="24">
        <v>178.89836126509201</v>
      </c>
    </row>
    <row r="47" spans="1:11">
      <c r="A47" s="90"/>
      <c r="B47" s="23" t="s">
        <v>9</v>
      </c>
      <c r="C47" s="24">
        <v>0</v>
      </c>
      <c r="D47" s="24">
        <v>0</v>
      </c>
      <c r="E47" s="24">
        <v>0</v>
      </c>
      <c r="F47" s="24">
        <v>0</v>
      </c>
      <c r="G47" s="24">
        <v>0</v>
      </c>
      <c r="H47" s="24">
        <v>0</v>
      </c>
    </row>
    <row r="48" spans="1:11">
      <c r="A48" s="90"/>
      <c r="B48" s="23" t="s">
        <v>10</v>
      </c>
      <c r="C48" s="24">
        <v>178.89836533859199</v>
      </c>
      <c r="D48" s="24">
        <v>178.89836533859199</v>
      </c>
      <c r="E48" s="24">
        <v>178.89836533859199</v>
      </c>
      <c r="F48" s="24">
        <v>178.89836533859199</v>
      </c>
      <c r="G48" s="24">
        <v>178.89836126509201</v>
      </c>
      <c r="H48" s="24">
        <v>178.89836126509201</v>
      </c>
    </row>
    <row r="49" spans="1:9">
      <c r="A49" s="91"/>
      <c r="B49" s="25" t="s">
        <v>11</v>
      </c>
      <c r="C49" s="26">
        <f>C47/C46</f>
        <v>0</v>
      </c>
      <c r="D49" s="26">
        <f t="shared" ref="D49:H49" si="11">D47/D46</f>
        <v>0</v>
      </c>
      <c r="E49" s="82">
        <f t="shared" si="11"/>
        <v>0</v>
      </c>
      <c r="F49" s="26">
        <f t="shared" si="11"/>
        <v>0</v>
      </c>
      <c r="G49" s="26">
        <f t="shared" si="11"/>
        <v>0</v>
      </c>
      <c r="H49" s="26">
        <f t="shared" si="11"/>
        <v>0</v>
      </c>
      <c r="I49" s="76"/>
    </row>
    <row r="50" spans="1:9">
      <c r="A50" s="89" t="s">
        <v>33</v>
      </c>
      <c r="B50" s="23" t="s">
        <v>8</v>
      </c>
      <c r="C50" s="24">
        <v>1363.0590934219799</v>
      </c>
      <c r="D50" s="24">
        <v>1363.05909359664</v>
      </c>
      <c r="E50" s="24">
        <v>1363.0590934219799</v>
      </c>
      <c r="F50" s="24">
        <v>1363.05909336118</v>
      </c>
      <c r="G50" s="24">
        <v>1363.0590936042499</v>
      </c>
      <c r="H50" s="24">
        <v>1363.0590934219799</v>
      </c>
    </row>
    <row r="51" spans="1:9">
      <c r="A51" s="90"/>
      <c r="B51" s="23" t="s">
        <v>9</v>
      </c>
      <c r="C51" s="24">
        <v>0</v>
      </c>
      <c r="D51" s="24">
        <v>0</v>
      </c>
      <c r="E51" s="24">
        <v>0</v>
      </c>
      <c r="F51" s="24">
        <v>0</v>
      </c>
      <c r="G51" s="24">
        <v>0</v>
      </c>
      <c r="H51" s="24">
        <v>0</v>
      </c>
    </row>
    <row r="52" spans="1:9">
      <c r="A52" s="90"/>
      <c r="B52" s="23" t="s">
        <v>10</v>
      </c>
      <c r="C52" s="24">
        <v>1363.0590934219799</v>
      </c>
      <c r="D52" s="24">
        <v>1363.05909359664</v>
      </c>
      <c r="E52" s="24">
        <v>1363.0590934219799</v>
      </c>
      <c r="F52" s="24">
        <v>1363.05909336118</v>
      </c>
      <c r="G52" s="24">
        <v>1363.0590936042499</v>
      </c>
      <c r="H52" s="24">
        <v>1363.0590934219799</v>
      </c>
    </row>
    <row r="53" spans="1:9">
      <c r="A53" s="91"/>
      <c r="B53" s="25" t="s">
        <v>11</v>
      </c>
      <c r="C53" s="75">
        <f>C51/C50</f>
        <v>0</v>
      </c>
      <c r="D53" s="26">
        <f t="shared" ref="D53:H53" si="12">D51/D50</f>
        <v>0</v>
      </c>
      <c r="E53" s="75">
        <f t="shared" si="12"/>
        <v>0</v>
      </c>
      <c r="F53" s="26">
        <f t="shared" si="12"/>
        <v>0</v>
      </c>
      <c r="G53" s="26">
        <f t="shared" si="12"/>
        <v>0</v>
      </c>
      <c r="H53" s="75">
        <f t="shared" si="12"/>
        <v>0</v>
      </c>
      <c r="I53" s="76" t="s">
        <v>27</v>
      </c>
    </row>
    <row r="54" spans="1:9">
      <c r="A54" s="89" t="s">
        <v>34</v>
      </c>
      <c r="B54" s="23" t="s">
        <v>8</v>
      </c>
      <c r="C54" s="24">
        <v>28.662689697368702</v>
      </c>
      <c r="D54" s="24">
        <v>28.662689697368702</v>
      </c>
      <c r="E54" s="24">
        <v>28.662689697368702</v>
      </c>
      <c r="F54" s="24">
        <v>28.662689202637502</v>
      </c>
      <c r="G54" s="24">
        <v>28.662689626897802</v>
      </c>
      <c r="H54" s="24">
        <v>28.662689626897802</v>
      </c>
    </row>
    <row r="55" spans="1:9">
      <c r="A55" s="90"/>
      <c r="B55" s="23" t="s">
        <v>9</v>
      </c>
      <c r="C55" s="24">
        <v>0</v>
      </c>
      <c r="D55" s="24">
        <v>0</v>
      </c>
      <c r="E55" s="24">
        <v>0</v>
      </c>
      <c r="F55" s="24">
        <v>0</v>
      </c>
      <c r="G55" s="24">
        <v>0</v>
      </c>
      <c r="H55" s="24">
        <v>0</v>
      </c>
    </row>
    <row r="56" spans="1:9">
      <c r="A56" s="90"/>
      <c r="B56" s="23" t="s">
        <v>10</v>
      </c>
      <c r="C56" s="24">
        <v>28.662689697368702</v>
      </c>
      <c r="D56" s="24">
        <v>28.662689697368702</v>
      </c>
      <c r="E56" s="24">
        <v>28.662689697368702</v>
      </c>
      <c r="F56" s="24">
        <v>28.662689202637502</v>
      </c>
      <c r="G56" s="24">
        <v>28.662689626897802</v>
      </c>
      <c r="H56" s="24">
        <v>28.662689626897802</v>
      </c>
    </row>
    <row r="57" spans="1:9">
      <c r="A57" s="91"/>
      <c r="B57" s="25" t="s">
        <v>11</v>
      </c>
      <c r="C57" s="75">
        <f>C55/C54</f>
        <v>0</v>
      </c>
      <c r="D57" s="26">
        <f t="shared" ref="D57:H57" si="13">D55/D54</f>
        <v>0</v>
      </c>
      <c r="E57" s="75">
        <f t="shared" si="13"/>
        <v>0</v>
      </c>
      <c r="F57" s="26">
        <f t="shared" si="13"/>
        <v>0</v>
      </c>
      <c r="G57" s="26">
        <f t="shared" si="13"/>
        <v>0</v>
      </c>
      <c r="H57" s="26">
        <f t="shared" si="13"/>
        <v>0</v>
      </c>
      <c r="I57" s="76" t="s">
        <v>12</v>
      </c>
    </row>
    <row r="58" spans="1:9">
      <c r="A58" s="89" t="s">
        <v>35</v>
      </c>
      <c r="B58" s="23" t="s">
        <v>8</v>
      </c>
      <c r="C58" s="24">
        <v>47.595374860806302</v>
      </c>
      <c r="D58" s="24">
        <v>47.595374860806302</v>
      </c>
      <c r="E58" s="24">
        <v>47.595374860806302</v>
      </c>
      <c r="F58" s="24">
        <v>47.595374860806302</v>
      </c>
      <c r="G58" s="24">
        <v>47.595374860806302</v>
      </c>
      <c r="H58" s="24">
        <v>47.595374860806302</v>
      </c>
    </row>
    <row r="59" spans="1:9">
      <c r="A59" s="90"/>
      <c r="B59" s="23" t="s">
        <v>9</v>
      </c>
      <c r="C59" s="24">
        <v>0</v>
      </c>
      <c r="D59" s="24">
        <v>0</v>
      </c>
      <c r="E59" s="24">
        <v>0</v>
      </c>
      <c r="F59" s="24">
        <v>0</v>
      </c>
      <c r="G59" s="24">
        <v>0</v>
      </c>
      <c r="H59" s="24">
        <v>0</v>
      </c>
    </row>
    <row r="60" spans="1:9">
      <c r="A60" s="90"/>
      <c r="B60" s="23" t="s">
        <v>10</v>
      </c>
      <c r="C60" s="24">
        <v>47.595374860806302</v>
      </c>
      <c r="D60" s="24">
        <v>47.595374860806302</v>
      </c>
      <c r="E60" s="24">
        <v>47.595374860806302</v>
      </c>
      <c r="F60" s="24">
        <v>47.595374860806302</v>
      </c>
      <c r="G60" s="24">
        <v>47.595374860806302</v>
      </c>
      <c r="H60" s="24">
        <v>47.595374860806302</v>
      </c>
    </row>
    <row r="61" spans="1:9">
      <c r="A61" s="91"/>
      <c r="B61" s="25" t="s">
        <v>11</v>
      </c>
      <c r="C61" s="75">
        <f>C59/C58</f>
        <v>0</v>
      </c>
      <c r="D61" s="26">
        <f t="shared" ref="D61:H61" si="14">D59/D58</f>
        <v>0</v>
      </c>
      <c r="E61" s="75">
        <f t="shared" si="14"/>
        <v>0</v>
      </c>
      <c r="F61" s="26">
        <f t="shared" si="14"/>
        <v>0</v>
      </c>
      <c r="G61" s="26">
        <f t="shared" si="14"/>
        <v>0</v>
      </c>
      <c r="H61" s="26">
        <f t="shared" si="14"/>
        <v>0</v>
      </c>
      <c r="I61" s="76" t="s">
        <v>12</v>
      </c>
    </row>
    <row r="62" spans="1:9">
      <c r="A62" s="89" t="s">
        <v>36</v>
      </c>
      <c r="B62" s="23" t="s">
        <v>8</v>
      </c>
      <c r="C62" s="24">
        <v>203.42926009749999</v>
      </c>
      <c r="D62" s="24">
        <v>203.429259922846</v>
      </c>
      <c r="E62" s="24">
        <v>203.42926009749999</v>
      </c>
      <c r="F62" s="24">
        <v>203.429260272151</v>
      </c>
      <c r="G62" s="24">
        <v>203.42926009749999</v>
      </c>
      <c r="H62" s="24">
        <v>203.42926009749999</v>
      </c>
    </row>
    <row r="63" spans="1:9">
      <c r="A63" s="90"/>
      <c r="B63" s="23" t="s">
        <v>9</v>
      </c>
      <c r="C63" s="24">
        <v>0</v>
      </c>
      <c r="D63" s="24">
        <v>0</v>
      </c>
      <c r="E63" s="24">
        <v>0</v>
      </c>
      <c r="F63" s="24">
        <v>0</v>
      </c>
      <c r="G63" s="24">
        <v>0</v>
      </c>
      <c r="H63" s="24">
        <v>0</v>
      </c>
    </row>
    <row r="64" spans="1:9">
      <c r="A64" s="90"/>
      <c r="B64" s="23" t="s">
        <v>10</v>
      </c>
      <c r="C64" s="24">
        <v>203.42926009749999</v>
      </c>
      <c r="D64" s="24">
        <v>203.429259922846</v>
      </c>
      <c r="E64" s="24">
        <v>203.42926009749999</v>
      </c>
      <c r="F64" s="24">
        <v>203.429260272151</v>
      </c>
      <c r="G64" s="24">
        <v>203.42926009749999</v>
      </c>
      <c r="H64" s="24">
        <v>203.42926009749999</v>
      </c>
    </row>
    <row r="65" spans="1:9">
      <c r="A65" s="91"/>
      <c r="B65" s="25" t="s">
        <v>11</v>
      </c>
      <c r="C65" s="75">
        <f>C63/C62</f>
        <v>0</v>
      </c>
      <c r="D65" s="26">
        <f t="shared" ref="D65:H65" si="15">D63/D62</f>
        <v>0</v>
      </c>
      <c r="E65" s="75">
        <f t="shared" si="15"/>
        <v>0</v>
      </c>
      <c r="F65" s="26">
        <f t="shared" si="15"/>
        <v>0</v>
      </c>
      <c r="G65" s="26">
        <f t="shared" si="15"/>
        <v>0</v>
      </c>
      <c r="H65" s="26">
        <f t="shared" si="15"/>
        <v>0</v>
      </c>
      <c r="I65" s="76" t="s">
        <v>12</v>
      </c>
    </row>
    <row r="66" spans="1:9">
      <c r="A66" s="89" t="s">
        <v>37</v>
      </c>
      <c r="B66" s="23" t="s">
        <v>8</v>
      </c>
      <c r="C66" s="24">
        <v>467.89254369505221</v>
      </c>
      <c r="D66" s="24">
        <v>467.89254294904845</v>
      </c>
      <c r="E66" s="24">
        <v>467.89254289231252</v>
      </c>
      <c r="F66" s="24">
        <v>467.892541989851</v>
      </c>
      <c r="G66" s="24">
        <v>467.892543020174</v>
      </c>
      <c r="H66" s="24">
        <v>467.892542746684</v>
      </c>
    </row>
    <row r="67" spans="1:9">
      <c r="A67" s="90"/>
      <c r="B67" s="23" t="s">
        <v>9</v>
      </c>
      <c r="C67" s="24">
        <v>53.865327008619197</v>
      </c>
      <c r="D67" s="24">
        <v>2.1641689022464399</v>
      </c>
      <c r="E67" s="24">
        <v>2.2496506468325101</v>
      </c>
      <c r="F67" s="24">
        <v>0</v>
      </c>
      <c r="G67" s="24">
        <v>0</v>
      </c>
      <c r="H67" s="24">
        <v>0</v>
      </c>
    </row>
    <row r="68" spans="1:9">
      <c r="A68" s="90"/>
      <c r="B68" s="23" t="s">
        <v>10</v>
      </c>
      <c r="C68" s="24">
        <v>414.02721668643301</v>
      </c>
      <c r="D68" s="24">
        <v>465.728374046802</v>
      </c>
      <c r="E68" s="24">
        <v>465.64289224548003</v>
      </c>
      <c r="F68" s="24">
        <v>467.892541989851</v>
      </c>
      <c r="G68" s="24">
        <v>467.892543020174</v>
      </c>
      <c r="H68" s="24">
        <v>467.892542746684</v>
      </c>
    </row>
    <row r="69" spans="1:9">
      <c r="A69" s="91"/>
      <c r="B69" s="25" t="s">
        <v>11</v>
      </c>
      <c r="C69" s="75">
        <f>C67/C66</f>
        <v>0.11512328575110996</v>
      </c>
      <c r="D69" s="75">
        <f t="shared" ref="D69:H69" si="16">D67/D66</f>
        <v>4.6253545495853494E-3</v>
      </c>
      <c r="E69" s="75">
        <f t="shared" si="16"/>
        <v>4.8080497990545595E-3</v>
      </c>
      <c r="F69" s="84">
        <f t="shared" si="16"/>
        <v>0</v>
      </c>
      <c r="G69" s="75">
        <f t="shared" si="16"/>
        <v>0</v>
      </c>
      <c r="H69" s="84">
        <f t="shared" si="16"/>
        <v>0</v>
      </c>
      <c r="I69" s="76" t="s">
        <v>38</v>
      </c>
    </row>
    <row r="70" spans="1:9">
      <c r="A70" s="89" t="s">
        <v>39</v>
      </c>
      <c r="B70" s="23" t="s">
        <v>8</v>
      </c>
      <c r="C70" s="24">
        <v>1784.7140664530339</v>
      </c>
      <c r="D70" s="24">
        <v>1784.7140655832609</v>
      </c>
      <c r="E70" s="24">
        <v>1784.7140660929779</v>
      </c>
      <c r="F70" s="24">
        <v>1784.7140667550948</v>
      </c>
      <c r="G70" s="24">
        <v>1784.7140659114627</v>
      </c>
      <c r="H70" s="24">
        <v>1784.7140655904493</v>
      </c>
    </row>
    <row r="71" spans="1:9">
      <c r="A71" s="90"/>
      <c r="B71" s="23" t="s">
        <v>9</v>
      </c>
      <c r="C71" s="24">
        <v>174.12120697115401</v>
      </c>
      <c r="D71" s="24">
        <v>18.471295118600999</v>
      </c>
      <c r="E71" s="24">
        <v>40.012846456677799</v>
      </c>
      <c r="F71" s="24">
        <v>0.57690795380473903</v>
      </c>
      <c r="G71" s="24">
        <v>9.5893151040626794</v>
      </c>
      <c r="H71" s="24">
        <v>66.180132483859396</v>
      </c>
    </row>
    <row r="72" spans="1:9">
      <c r="A72" s="90"/>
      <c r="B72" s="23" t="s">
        <v>10</v>
      </c>
      <c r="C72" s="24">
        <v>1610.5928594818799</v>
      </c>
      <c r="D72" s="24">
        <v>1766.24277046466</v>
      </c>
      <c r="E72" s="24">
        <v>1744.7012196363</v>
      </c>
      <c r="F72" s="24">
        <v>1784.1371588012901</v>
      </c>
      <c r="G72" s="24">
        <v>1775.1247508074</v>
      </c>
      <c r="H72" s="24">
        <v>1718.53393310659</v>
      </c>
    </row>
    <row r="73" spans="1:9">
      <c r="A73" s="91"/>
      <c r="B73" s="25" t="s">
        <v>11</v>
      </c>
      <c r="C73" s="75">
        <f>C71/C70</f>
        <v>9.7562522896009321E-2</v>
      </c>
      <c r="D73" s="75">
        <f t="shared" ref="D73:H73" si="17">D71/D70</f>
        <v>1.0349722386798365E-2</v>
      </c>
      <c r="E73" s="75">
        <f t="shared" si="17"/>
        <v>2.24197518341256E-2</v>
      </c>
      <c r="F73" s="84">
        <f t="shared" si="17"/>
        <v>3.2324951349414364E-4</v>
      </c>
      <c r="G73" s="75">
        <f t="shared" si="17"/>
        <v>5.3730260142065764E-3</v>
      </c>
      <c r="H73" s="84">
        <f t="shared" si="17"/>
        <v>3.708164448290184E-2</v>
      </c>
      <c r="I73" s="76" t="s">
        <v>40</v>
      </c>
    </row>
    <row r="74" spans="1:9">
      <c r="A74" s="89" t="s">
        <v>41</v>
      </c>
      <c r="B74" s="23" t="s">
        <v>8</v>
      </c>
      <c r="C74" s="24">
        <v>8.8550007239935002</v>
      </c>
      <c r="D74" s="24">
        <v>8.8550022994603204</v>
      </c>
      <c r="E74" s="24">
        <v>8.8550022994603204</v>
      </c>
      <c r="F74" s="24">
        <v>8.8550033344646302</v>
      </c>
      <c r="G74" s="24">
        <v>8.8550029569687094</v>
      </c>
      <c r="H74" s="24">
        <v>8.8550029569687094</v>
      </c>
    </row>
    <row r="75" spans="1:9">
      <c r="A75" s="90"/>
      <c r="B75" s="23" t="s">
        <v>9</v>
      </c>
      <c r="C75" s="24">
        <v>0</v>
      </c>
      <c r="D75" s="24">
        <v>0</v>
      </c>
      <c r="E75" s="24">
        <v>0</v>
      </c>
      <c r="F75" s="24">
        <v>0</v>
      </c>
      <c r="G75" s="24">
        <v>0</v>
      </c>
      <c r="H75" s="24">
        <v>0</v>
      </c>
    </row>
    <row r="76" spans="1:9">
      <c r="A76" s="90"/>
      <c r="B76" s="23" t="s">
        <v>10</v>
      </c>
      <c r="C76" s="24">
        <v>8.8550007239935002</v>
      </c>
      <c r="D76" s="24">
        <v>8.8550022994603204</v>
      </c>
      <c r="E76" s="24">
        <v>8.8550022994603204</v>
      </c>
      <c r="F76" s="24">
        <v>8.8550033344646302</v>
      </c>
      <c r="G76" s="24">
        <v>8.8550029569687094</v>
      </c>
      <c r="H76" s="24">
        <v>8.8550029569687094</v>
      </c>
    </row>
    <row r="77" spans="1:9">
      <c r="A77" s="91"/>
      <c r="B77" s="25" t="s">
        <v>11</v>
      </c>
      <c r="C77" s="75">
        <f>C75/C74</f>
        <v>0</v>
      </c>
      <c r="D77" s="75">
        <f t="shared" ref="D77:H77" si="18">D75/D74</f>
        <v>0</v>
      </c>
      <c r="E77" s="75">
        <f t="shared" si="18"/>
        <v>0</v>
      </c>
      <c r="F77" s="84">
        <f t="shared" si="18"/>
        <v>0</v>
      </c>
      <c r="G77" s="75">
        <f t="shared" si="18"/>
        <v>0</v>
      </c>
      <c r="H77" s="84">
        <f t="shared" si="18"/>
        <v>0</v>
      </c>
      <c r="I77" s="76" t="s">
        <v>42</v>
      </c>
    </row>
    <row r="78" spans="1:9">
      <c r="A78" s="89" t="s">
        <v>43</v>
      </c>
      <c r="B78" s="23" t="s">
        <v>8</v>
      </c>
      <c r="C78" s="24">
        <v>298.73565920723297</v>
      </c>
      <c r="D78" s="24">
        <v>298.73565862902274</v>
      </c>
      <c r="E78" s="24">
        <v>298.73565830911582</v>
      </c>
      <c r="F78" s="24">
        <v>298.73565870655835</v>
      </c>
      <c r="G78" s="24">
        <v>298.73565855962619</v>
      </c>
      <c r="H78" s="24">
        <v>298.73565803879887</v>
      </c>
    </row>
    <row r="79" spans="1:9">
      <c r="A79" s="90"/>
      <c r="B79" s="23" t="s">
        <v>9</v>
      </c>
      <c r="C79" s="24">
        <v>106.528661040015</v>
      </c>
      <c r="D79" s="24">
        <v>38.314191602274697</v>
      </c>
      <c r="E79" s="24">
        <v>51.297910106573802</v>
      </c>
      <c r="F79" s="24">
        <v>0.16554092101735501</v>
      </c>
      <c r="G79" s="24">
        <v>42.341065572068203</v>
      </c>
      <c r="H79" s="24">
        <v>38.251413755730901</v>
      </c>
    </row>
    <row r="80" spans="1:9">
      <c r="A80" s="90"/>
      <c r="B80" s="23" t="s">
        <v>10</v>
      </c>
      <c r="C80" s="24">
        <v>192.20699816721799</v>
      </c>
      <c r="D80" s="24">
        <v>260.42146702674802</v>
      </c>
      <c r="E80" s="24">
        <v>247.437748202542</v>
      </c>
      <c r="F80" s="24">
        <v>298.57011778554102</v>
      </c>
      <c r="G80" s="24">
        <v>256.39459298755798</v>
      </c>
      <c r="H80" s="24">
        <v>260.48424428306799</v>
      </c>
    </row>
    <row r="81" spans="1:9">
      <c r="A81" s="91"/>
      <c r="B81" s="25" t="s">
        <v>11</v>
      </c>
      <c r="C81" s="26">
        <f>C79/C78</f>
        <v>0.35659840985409796</v>
      </c>
      <c r="D81" s="84">
        <f t="shared" ref="D81:H81" si="19">D79/D78</f>
        <v>0.12825449689571275</v>
      </c>
      <c r="E81" s="84">
        <f t="shared" si="19"/>
        <v>0.17171672908727034</v>
      </c>
      <c r="F81" s="84">
        <f t="shared" si="19"/>
        <v>5.54138470559895E-4</v>
      </c>
      <c r="G81" s="75">
        <f t="shared" si="19"/>
        <v>0.14173422006672542</v>
      </c>
      <c r="H81" s="26">
        <f t="shared" si="19"/>
        <v>0.12804435200957137</v>
      </c>
      <c r="I81" s="76" t="s">
        <v>44</v>
      </c>
    </row>
    <row r="82" spans="1:9">
      <c r="A82" s="89" t="s">
        <v>45</v>
      </c>
      <c r="B82" s="23" t="s">
        <v>8</v>
      </c>
      <c r="C82" s="24">
        <v>528.26696434268695</v>
      </c>
      <c r="D82" s="24">
        <v>528.26696434268695</v>
      </c>
      <c r="E82" s="24">
        <v>528.26696434268695</v>
      </c>
      <c r="F82" s="24">
        <v>528.26696299271305</v>
      </c>
      <c r="G82" s="24">
        <v>528.26695679770205</v>
      </c>
      <c r="H82" s="24">
        <v>528.26695679770205</v>
      </c>
    </row>
    <row r="83" spans="1:9">
      <c r="A83" s="90"/>
      <c r="B83" s="23" t="s">
        <v>9</v>
      </c>
      <c r="C83" s="24">
        <v>0</v>
      </c>
      <c r="D83" s="24">
        <v>0</v>
      </c>
      <c r="E83" s="24">
        <v>0</v>
      </c>
      <c r="F83" s="24">
        <v>0</v>
      </c>
      <c r="G83" s="24">
        <v>0</v>
      </c>
      <c r="H83" s="24">
        <v>0</v>
      </c>
    </row>
    <row r="84" spans="1:9">
      <c r="A84" s="90"/>
      <c r="B84" s="23" t="s">
        <v>10</v>
      </c>
      <c r="C84" s="24">
        <v>528.26696434268695</v>
      </c>
      <c r="D84" s="24">
        <v>528.26696434268695</v>
      </c>
      <c r="E84" s="24">
        <v>528.26696434268695</v>
      </c>
      <c r="F84" s="24">
        <v>528.26696299271305</v>
      </c>
      <c r="G84" s="24">
        <v>528.26695679770205</v>
      </c>
      <c r="H84" s="24">
        <v>528.26695679770205</v>
      </c>
    </row>
    <row r="85" spans="1:9">
      <c r="A85" s="91"/>
      <c r="B85" s="25" t="s">
        <v>11</v>
      </c>
      <c r="C85" s="26">
        <f>C83/C82</f>
        <v>0</v>
      </c>
      <c r="D85" s="26">
        <f t="shared" ref="D85:H85" si="20">D83/D82</f>
        <v>0</v>
      </c>
      <c r="E85" s="82">
        <f t="shared" si="20"/>
        <v>0</v>
      </c>
      <c r="F85" s="26">
        <f t="shared" si="20"/>
        <v>0</v>
      </c>
      <c r="G85" s="26">
        <f t="shared" si="20"/>
        <v>0</v>
      </c>
      <c r="H85" s="26">
        <f t="shared" si="20"/>
        <v>0</v>
      </c>
      <c r="I85" s="80"/>
    </row>
    <row r="86" spans="1:9">
      <c r="A86" s="89" t="s">
        <v>46</v>
      </c>
      <c r="B86" s="23" t="s">
        <v>8</v>
      </c>
      <c r="C86" s="24">
        <v>41.722463390684503</v>
      </c>
      <c r="D86" s="24">
        <v>41.722463390684503</v>
      </c>
      <c r="E86" s="24">
        <v>41.722463390684503</v>
      </c>
      <c r="F86" s="24">
        <v>41.722464538910003</v>
      </c>
      <c r="G86" s="24">
        <v>41.722463390684503</v>
      </c>
      <c r="H86" s="24">
        <v>41.722463390684503</v>
      </c>
    </row>
    <row r="87" spans="1:9">
      <c r="A87" s="90"/>
      <c r="B87" s="23" t="s">
        <v>9</v>
      </c>
      <c r="C87" s="24">
        <v>0</v>
      </c>
      <c r="D87" s="24">
        <v>0</v>
      </c>
      <c r="E87" s="24">
        <v>0</v>
      </c>
      <c r="F87" s="24">
        <v>0</v>
      </c>
      <c r="G87" s="24">
        <v>0</v>
      </c>
      <c r="H87" s="24">
        <v>0</v>
      </c>
    </row>
    <row r="88" spans="1:9">
      <c r="A88" s="90"/>
      <c r="B88" s="23" t="s">
        <v>10</v>
      </c>
      <c r="C88" s="24">
        <v>41.722463390684503</v>
      </c>
      <c r="D88" s="24">
        <v>41.722463390684503</v>
      </c>
      <c r="E88" s="24">
        <v>41.722463390684503</v>
      </c>
      <c r="F88" s="24">
        <v>41.722464538910003</v>
      </c>
      <c r="G88" s="24">
        <v>41.722463390684503</v>
      </c>
      <c r="H88" s="24">
        <v>41.722463390684503</v>
      </c>
    </row>
    <row r="89" spans="1:9">
      <c r="A89" s="91"/>
      <c r="B89" s="25" t="s">
        <v>11</v>
      </c>
      <c r="C89" s="26">
        <f>C87/C86</f>
        <v>0</v>
      </c>
      <c r="D89" s="26">
        <f t="shared" ref="D89:H89" si="21">D87/D86</f>
        <v>0</v>
      </c>
      <c r="E89" s="84">
        <f t="shared" si="21"/>
        <v>0</v>
      </c>
      <c r="F89" s="26">
        <f t="shared" si="21"/>
        <v>0</v>
      </c>
      <c r="G89" s="26">
        <f t="shared" si="21"/>
        <v>0</v>
      </c>
      <c r="H89" s="26">
        <f t="shared" si="21"/>
        <v>0</v>
      </c>
      <c r="I89" s="80" t="s">
        <v>47</v>
      </c>
    </row>
    <row r="90" spans="1:9">
      <c r="A90" s="89" t="s">
        <v>48</v>
      </c>
      <c r="B90" s="23" t="s">
        <v>8</v>
      </c>
      <c r="C90" s="24">
        <v>5.4616444877591199</v>
      </c>
      <c r="D90" s="24">
        <v>5.4616444877591199</v>
      </c>
      <c r="E90" s="24">
        <v>5.4616444877591199</v>
      </c>
      <c r="F90" s="24">
        <v>5.4616493122914997</v>
      </c>
      <c r="G90" s="24">
        <v>5.4616481760434299</v>
      </c>
      <c r="H90" s="24">
        <v>5.4616481760434299</v>
      </c>
    </row>
    <row r="91" spans="1:9">
      <c r="A91" s="90"/>
      <c r="B91" s="23" t="s">
        <v>9</v>
      </c>
      <c r="C91" s="24">
        <v>0</v>
      </c>
      <c r="D91" s="24">
        <v>0</v>
      </c>
      <c r="E91" s="24">
        <v>0</v>
      </c>
      <c r="F91" s="24">
        <v>0</v>
      </c>
      <c r="G91" s="24">
        <v>0</v>
      </c>
      <c r="H91" s="24">
        <v>0</v>
      </c>
    </row>
    <row r="92" spans="1:9">
      <c r="A92" s="90"/>
      <c r="B92" s="23" t="s">
        <v>10</v>
      </c>
      <c r="C92" s="24">
        <v>5.4616444877591199</v>
      </c>
      <c r="D92" s="24">
        <v>5.4616444877591199</v>
      </c>
      <c r="E92" s="24">
        <v>5.4616444877591199</v>
      </c>
      <c r="F92" s="24">
        <v>5.4616493122914997</v>
      </c>
      <c r="G92" s="24">
        <v>5.4616481760434299</v>
      </c>
      <c r="H92" s="24">
        <v>5.4616481760434299</v>
      </c>
    </row>
    <row r="93" spans="1:9">
      <c r="A93" s="91"/>
      <c r="B93" s="25" t="s">
        <v>11</v>
      </c>
      <c r="C93" s="26">
        <f>C91/C90</f>
        <v>0</v>
      </c>
      <c r="D93" s="26">
        <f t="shared" ref="D93:H93" si="22">D91/D90</f>
        <v>0</v>
      </c>
      <c r="E93" s="84">
        <f t="shared" si="22"/>
        <v>0</v>
      </c>
      <c r="F93" s="26">
        <f t="shared" si="22"/>
        <v>0</v>
      </c>
      <c r="G93" s="26">
        <f t="shared" si="22"/>
        <v>0</v>
      </c>
      <c r="H93" s="26">
        <f t="shared" si="22"/>
        <v>0</v>
      </c>
      <c r="I93" s="80" t="s">
        <v>47</v>
      </c>
    </row>
    <row r="94" spans="1:9">
      <c r="A94" s="89" t="s">
        <v>49</v>
      </c>
      <c r="B94" s="23" t="s">
        <v>8</v>
      </c>
      <c r="C94" s="24">
        <v>7.32171152792192</v>
      </c>
      <c r="D94" s="24">
        <v>7.32171152792192</v>
      </c>
      <c r="E94" s="24">
        <v>7.3217114810285002</v>
      </c>
      <c r="F94" s="24">
        <v>7.32171152792192</v>
      </c>
      <c r="G94" s="24">
        <v>7.3217163222421897</v>
      </c>
      <c r="H94" s="24">
        <v>7.3217163691356104</v>
      </c>
    </row>
    <row r="95" spans="1:9">
      <c r="A95" s="90"/>
      <c r="B95" s="23" t="s">
        <v>9</v>
      </c>
      <c r="C95" s="24">
        <v>0</v>
      </c>
      <c r="D95" s="24">
        <v>0</v>
      </c>
      <c r="E95" s="24">
        <v>0</v>
      </c>
      <c r="F95" s="24">
        <v>0</v>
      </c>
      <c r="G95" s="24">
        <v>0</v>
      </c>
      <c r="H95" s="24">
        <v>0</v>
      </c>
    </row>
    <row r="96" spans="1:9">
      <c r="A96" s="90"/>
      <c r="B96" s="23" t="s">
        <v>10</v>
      </c>
      <c r="C96" s="24">
        <v>7.32171152792192</v>
      </c>
      <c r="D96" s="24">
        <v>7.32171152792192</v>
      </c>
      <c r="E96" s="24">
        <v>7.3217114810285002</v>
      </c>
      <c r="F96" s="24">
        <v>7.32171152792192</v>
      </c>
      <c r="G96" s="24">
        <v>7.3217163222421897</v>
      </c>
      <c r="H96" s="24">
        <v>7.3217163691356104</v>
      </c>
    </row>
    <row r="97" spans="1:9">
      <c r="A97" s="91"/>
      <c r="B97" s="25" t="s">
        <v>11</v>
      </c>
      <c r="C97" s="26">
        <f>C95/C94</f>
        <v>0</v>
      </c>
      <c r="D97" s="26">
        <f t="shared" ref="D97:H97" si="23">D95/D94</f>
        <v>0</v>
      </c>
      <c r="E97" s="26">
        <f t="shared" si="23"/>
        <v>0</v>
      </c>
      <c r="F97" s="26">
        <f t="shared" si="23"/>
        <v>0</v>
      </c>
      <c r="G97" s="26">
        <f t="shared" si="23"/>
        <v>0</v>
      </c>
      <c r="H97" s="26">
        <f t="shared" si="23"/>
        <v>0</v>
      </c>
    </row>
    <row r="98" spans="1:9">
      <c r="A98" s="89" t="s">
        <v>50</v>
      </c>
      <c r="B98" s="23" t="s">
        <v>8</v>
      </c>
      <c r="C98" s="24">
        <v>21.588379546948701</v>
      </c>
      <c r="D98" s="24">
        <v>21.588379949961599</v>
      </c>
      <c r="E98" s="24">
        <v>21.588379949961599</v>
      </c>
      <c r="F98" s="24">
        <v>21.5883842207292</v>
      </c>
      <c r="G98" s="24">
        <v>21.588385583008598</v>
      </c>
      <c r="H98" s="24">
        <v>21.588385583008598</v>
      </c>
    </row>
    <row r="99" spans="1:9">
      <c r="A99" s="90"/>
      <c r="B99" s="23" t="s">
        <v>9</v>
      </c>
      <c r="C99" s="24">
        <v>0</v>
      </c>
      <c r="D99" s="24">
        <v>0</v>
      </c>
      <c r="E99" s="24">
        <v>0</v>
      </c>
      <c r="F99" s="24">
        <v>0</v>
      </c>
      <c r="G99" s="24">
        <v>0</v>
      </c>
      <c r="H99" s="24">
        <v>0</v>
      </c>
    </row>
    <row r="100" spans="1:9">
      <c r="A100" s="90"/>
      <c r="B100" s="23" t="s">
        <v>10</v>
      </c>
      <c r="C100" s="24">
        <v>21.588379546948701</v>
      </c>
      <c r="D100" s="24">
        <v>21.588379949961599</v>
      </c>
      <c r="E100" s="24">
        <v>21.588379949961599</v>
      </c>
      <c r="F100" s="24">
        <v>21.5883842207292</v>
      </c>
      <c r="G100" s="24">
        <v>21.588385583008598</v>
      </c>
      <c r="H100" s="24">
        <v>21.588385583008598</v>
      </c>
    </row>
    <row r="101" spans="1:9">
      <c r="A101" s="91"/>
      <c r="B101" s="25" t="s">
        <v>11</v>
      </c>
      <c r="C101" s="75">
        <f>C99/C98</f>
        <v>0</v>
      </c>
      <c r="D101" s="26">
        <f t="shared" ref="D101:H101" si="24">D99/D98</f>
        <v>0</v>
      </c>
      <c r="E101" s="75">
        <f t="shared" si="24"/>
        <v>0</v>
      </c>
      <c r="F101" s="26">
        <f t="shared" si="24"/>
        <v>0</v>
      </c>
      <c r="G101" s="26">
        <f t="shared" si="24"/>
        <v>0</v>
      </c>
      <c r="H101" s="26">
        <f t="shared" si="24"/>
        <v>0</v>
      </c>
      <c r="I101" s="76" t="s">
        <v>12</v>
      </c>
    </row>
    <row r="102" spans="1:9">
      <c r="A102" s="89" t="s">
        <v>51</v>
      </c>
      <c r="B102" s="23" t="s">
        <v>8</v>
      </c>
      <c r="C102" s="24">
        <v>10.551328680018299</v>
      </c>
      <c r="D102" s="24">
        <v>10.551328680018299</v>
      </c>
      <c r="E102" s="24">
        <v>10.551328680018299</v>
      </c>
      <c r="F102" s="24">
        <v>10.551332828360501</v>
      </c>
      <c r="G102" s="24">
        <v>10.5513322061732</v>
      </c>
      <c r="H102" s="24">
        <v>10.5513322061732</v>
      </c>
    </row>
    <row r="103" spans="1:9">
      <c r="A103" s="90"/>
      <c r="B103" s="23" t="s">
        <v>9</v>
      </c>
      <c r="C103" s="24">
        <v>0</v>
      </c>
      <c r="D103" s="24">
        <v>0</v>
      </c>
      <c r="E103" s="24">
        <v>0</v>
      </c>
      <c r="F103" s="24">
        <v>0</v>
      </c>
      <c r="G103" s="24">
        <v>0</v>
      </c>
      <c r="H103" s="24">
        <v>0</v>
      </c>
    </row>
    <row r="104" spans="1:9">
      <c r="A104" s="90"/>
      <c r="B104" s="23" t="s">
        <v>10</v>
      </c>
      <c r="C104" s="24">
        <v>10.551328680018299</v>
      </c>
      <c r="D104" s="24">
        <v>10.551328680018299</v>
      </c>
      <c r="E104" s="24">
        <v>10.551328680018299</v>
      </c>
      <c r="F104" s="24">
        <v>10.551332828360501</v>
      </c>
      <c r="G104" s="24">
        <v>10.5513322061732</v>
      </c>
      <c r="H104" s="24">
        <v>10.5513322061732</v>
      </c>
    </row>
    <row r="105" spans="1:9">
      <c r="A105" s="91"/>
      <c r="B105" s="25" t="s">
        <v>11</v>
      </c>
      <c r="C105" s="26">
        <f>C103/C102</f>
        <v>0</v>
      </c>
      <c r="D105" s="26">
        <f t="shared" ref="D105:H105" si="25">D103/D102</f>
        <v>0</v>
      </c>
      <c r="E105" s="26">
        <f t="shared" si="25"/>
        <v>0</v>
      </c>
      <c r="F105" s="26">
        <f t="shared" si="25"/>
        <v>0</v>
      </c>
      <c r="G105" s="26">
        <f t="shared" si="25"/>
        <v>0</v>
      </c>
      <c r="H105" s="26">
        <f t="shared" si="25"/>
        <v>0</v>
      </c>
    </row>
    <row r="106" spans="1:9">
      <c r="A106" s="89" t="s">
        <v>52</v>
      </c>
      <c r="B106" s="23" t="s">
        <v>8</v>
      </c>
      <c r="C106" s="24">
        <v>326.53221465302801</v>
      </c>
      <c r="D106" s="24">
        <v>326.53221460236801</v>
      </c>
      <c r="E106" s="24">
        <v>326.53221460236801</v>
      </c>
      <c r="F106" s="24">
        <v>326.53221523079998</v>
      </c>
      <c r="G106" s="24">
        <v>326.53221601707997</v>
      </c>
      <c r="H106" s="24">
        <v>326.53221601707997</v>
      </c>
    </row>
    <row r="107" spans="1:9">
      <c r="A107" s="90"/>
      <c r="B107" s="23" t="s">
        <v>9</v>
      </c>
      <c r="C107" s="24">
        <v>0</v>
      </c>
      <c r="D107" s="24">
        <v>0</v>
      </c>
      <c r="E107" s="24">
        <v>0</v>
      </c>
      <c r="F107" s="24">
        <v>0</v>
      </c>
      <c r="G107" s="24">
        <v>0</v>
      </c>
      <c r="H107" s="24">
        <v>0</v>
      </c>
    </row>
    <row r="108" spans="1:9">
      <c r="A108" s="90"/>
      <c r="B108" s="23" t="s">
        <v>10</v>
      </c>
      <c r="C108" s="24">
        <v>326.53221465302801</v>
      </c>
      <c r="D108" s="24">
        <v>326.53221460236801</v>
      </c>
      <c r="E108" s="24">
        <v>326.53221460236801</v>
      </c>
      <c r="F108" s="24">
        <v>326.53221523079998</v>
      </c>
      <c r="G108" s="24">
        <v>326.53221601707997</v>
      </c>
      <c r="H108" s="24">
        <v>326.53221601707997</v>
      </c>
    </row>
    <row r="109" spans="1:9">
      <c r="A109" s="91"/>
      <c r="B109" s="25" t="s">
        <v>11</v>
      </c>
      <c r="C109" s="75">
        <f>C107/C106</f>
        <v>0</v>
      </c>
      <c r="D109" s="75">
        <f t="shared" ref="D109:H109" si="26">D107/D106</f>
        <v>0</v>
      </c>
      <c r="E109" s="75">
        <f t="shared" si="26"/>
        <v>0</v>
      </c>
      <c r="F109" s="84">
        <f t="shared" si="26"/>
        <v>0</v>
      </c>
      <c r="G109" s="75">
        <f t="shared" si="26"/>
        <v>0</v>
      </c>
      <c r="H109" s="84">
        <f t="shared" si="26"/>
        <v>0</v>
      </c>
      <c r="I109" s="76" t="s">
        <v>40</v>
      </c>
    </row>
    <row r="110" spans="1:9">
      <c r="A110" s="89" t="s">
        <v>53</v>
      </c>
      <c r="B110" s="23" t="s">
        <v>8</v>
      </c>
      <c r="C110" s="24">
        <v>54.944867997127503</v>
      </c>
      <c r="D110" s="24">
        <v>54.944867894252077</v>
      </c>
      <c r="E110" s="24">
        <v>54.944868017580553</v>
      </c>
      <c r="F110" s="24">
        <v>54.944867997127503</v>
      </c>
      <c r="G110" s="24">
        <v>54.944867952399697</v>
      </c>
      <c r="H110" s="24">
        <v>54.944867997127503</v>
      </c>
    </row>
    <row r="111" spans="1:9">
      <c r="A111" s="90"/>
      <c r="B111" s="23" t="s">
        <v>9</v>
      </c>
      <c r="C111" s="24">
        <v>0</v>
      </c>
      <c r="D111" s="24">
        <v>0.130077401166177</v>
      </c>
      <c r="E111" s="24">
        <v>0.28709643640655103</v>
      </c>
      <c r="F111" s="24">
        <v>0</v>
      </c>
      <c r="G111" s="24">
        <v>0.259265155803097</v>
      </c>
      <c r="H111" s="24">
        <v>0</v>
      </c>
    </row>
    <row r="112" spans="1:9">
      <c r="A112" s="90"/>
      <c r="B112" s="23" t="s">
        <v>10</v>
      </c>
      <c r="C112" s="24">
        <v>54.944867997127503</v>
      </c>
      <c r="D112" s="24">
        <v>54.814790493085901</v>
      </c>
      <c r="E112" s="24">
        <v>54.657771581174003</v>
      </c>
      <c r="F112" s="24">
        <v>54.944867997127503</v>
      </c>
      <c r="G112" s="24">
        <v>54.685602796596598</v>
      </c>
      <c r="H112" s="24">
        <v>54.944867997127503</v>
      </c>
    </row>
    <row r="113" spans="1:9">
      <c r="A113" s="91"/>
      <c r="B113" s="25" t="s">
        <v>11</v>
      </c>
      <c r="C113" s="84">
        <f>C111/C110</f>
        <v>0</v>
      </c>
      <c r="D113" s="84">
        <f t="shared" ref="D113:H113" si="27">D111/D110</f>
        <v>2.3674167606795669E-3</v>
      </c>
      <c r="E113" s="82">
        <f t="shared" si="27"/>
        <v>5.2251729190556902E-3</v>
      </c>
      <c r="F113" s="84">
        <f t="shared" si="27"/>
        <v>0</v>
      </c>
      <c r="G113" s="75">
        <f t="shared" si="27"/>
        <v>4.7186418944114268E-3</v>
      </c>
      <c r="H113" s="26">
        <f t="shared" si="27"/>
        <v>0</v>
      </c>
      <c r="I113" s="83" t="s">
        <v>54</v>
      </c>
    </row>
    <row r="114" spans="1:9">
      <c r="A114" s="89" t="s">
        <v>55</v>
      </c>
      <c r="B114" s="23" t="s">
        <v>8</v>
      </c>
      <c r="C114" s="24">
        <v>60.087219155552702</v>
      </c>
      <c r="D114" s="24">
        <v>60.087219155552702</v>
      </c>
      <c r="E114" s="24">
        <v>60.087219162594202</v>
      </c>
      <c r="F114" s="24">
        <v>60.0872106759536</v>
      </c>
      <c r="G114" s="24">
        <v>60.0872213264675</v>
      </c>
      <c r="H114" s="24">
        <v>60.087221319426099</v>
      </c>
    </row>
    <row r="115" spans="1:9">
      <c r="A115" s="90"/>
      <c r="B115" s="23" t="s">
        <v>9</v>
      </c>
      <c r="C115" s="24">
        <v>0</v>
      </c>
      <c r="D115" s="24">
        <v>0</v>
      </c>
      <c r="E115" s="24">
        <v>0</v>
      </c>
      <c r="F115" s="24">
        <v>0</v>
      </c>
      <c r="G115" s="24">
        <v>0</v>
      </c>
      <c r="H115" s="24">
        <v>0</v>
      </c>
    </row>
    <row r="116" spans="1:9">
      <c r="A116" s="90"/>
      <c r="B116" s="23" t="s">
        <v>10</v>
      </c>
      <c r="C116" s="24">
        <v>60.087219155552702</v>
      </c>
      <c r="D116" s="24">
        <v>60.087219155552702</v>
      </c>
      <c r="E116" s="24">
        <v>60.087219162594202</v>
      </c>
      <c r="F116" s="24">
        <v>60.0872106759536</v>
      </c>
      <c r="G116" s="24">
        <v>60.0872213264675</v>
      </c>
      <c r="H116" s="24">
        <v>60.087221319426099</v>
      </c>
    </row>
    <row r="117" spans="1:9">
      <c r="A117" s="91"/>
      <c r="B117" s="25" t="s">
        <v>11</v>
      </c>
      <c r="C117" s="26">
        <f>C115/C114</f>
        <v>0</v>
      </c>
      <c r="D117" s="26">
        <f t="shared" ref="D117:H117" si="28">D115/D114</f>
        <v>0</v>
      </c>
      <c r="E117" s="82">
        <f t="shared" si="28"/>
        <v>0</v>
      </c>
      <c r="F117" s="26">
        <f t="shared" si="28"/>
        <v>0</v>
      </c>
      <c r="G117" s="26">
        <f t="shared" si="28"/>
        <v>0</v>
      </c>
      <c r="H117" s="26">
        <f t="shared" si="28"/>
        <v>0</v>
      </c>
      <c r="I117" s="80"/>
    </row>
    <row r="118" spans="1:9">
      <c r="A118" s="89" t="s">
        <v>56</v>
      </c>
      <c r="B118" s="23" t="s">
        <v>8</v>
      </c>
      <c r="C118" s="24">
        <v>8.6506964762931204</v>
      </c>
      <c r="D118" s="24">
        <v>8.6506964762931204</v>
      </c>
      <c r="E118" s="24">
        <v>8.6506964762931204</v>
      </c>
      <c r="F118" s="24">
        <v>8.6507051934192294</v>
      </c>
      <c r="G118" s="24">
        <v>8.6506998723547692</v>
      </c>
      <c r="H118" s="24">
        <v>8.6506998723547692</v>
      </c>
    </row>
    <row r="119" spans="1:9">
      <c r="A119" s="90"/>
      <c r="B119" s="23" t="s">
        <v>9</v>
      </c>
      <c r="C119" s="24">
        <v>0</v>
      </c>
      <c r="D119" s="24">
        <v>0</v>
      </c>
      <c r="E119" s="24">
        <v>0</v>
      </c>
      <c r="F119" s="24">
        <v>0</v>
      </c>
      <c r="G119" s="24">
        <v>0</v>
      </c>
      <c r="H119" s="24">
        <v>0</v>
      </c>
    </row>
    <row r="120" spans="1:9">
      <c r="A120" s="90"/>
      <c r="B120" s="23" t="s">
        <v>10</v>
      </c>
      <c r="C120" s="24">
        <v>8.6506964762931204</v>
      </c>
      <c r="D120" s="24">
        <v>8.6506964762931204</v>
      </c>
      <c r="E120" s="24">
        <v>8.6506964762931204</v>
      </c>
      <c r="F120" s="24">
        <v>8.6507051934192294</v>
      </c>
      <c r="G120" s="24">
        <v>8.6506998723547692</v>
      </c>
      <c r="H120" s="24">
        <v>8.6506998723547692</v>
      </c>
    </row>
    <row r="121" spans="1:9">
      <c r="A121" s="91"/>
      <c r="B121" s="25" t="s">
        <v>11</v>
      </c>
      <c r="C121" s="26">
        <f>C119/C118</f>
        <v>0</v>
      </c>
      <c r="D121" s="26">
        <f t="shared" ref="D121:H121" si="29">D119/D118</f>
        <v>0</v>
      </c>
      <c r="E121" s="26">
        <f t="shared" si="29"/>
        <v>0</v>
      </c>
      <c r="F121" s="26">
        <f t="shared" si="29"/>
        <v>0</v>
      </c>
      <c r="G121" s="26">
        <f t="shared" si="29"/>
        <v>0</v>
      </c>
      <c r="H121" s="26">
        <f t="shared" si="29"/>
        <v>0</v>
      </c>
    </row>
    <row r="122" spans="1:9">
      <c r="A122" s="89" t="s">
        <v>57</v>
      </c>
      <c r="B122" s="23" t="s">
        <v>8</v>
      </c>
      <c r="C122" s="24">
        <v>1038.7265023796999</v>
      </c>
      <c r="D122" s="24">
        <v>1038.7265024343301</v>
      </c>
      <c r="E122" s="24">
        <v>1038.7265025008101</v>
      </c>
      <c r="F122" s="24">
        <v>1038.7264978780499</v>
      </c>
      <c r="G122" s="24">
        <v>1038.7264991207101</v>
      </c>
      <c r="H122" s="24">
        <v>1038.7264987113399</v>
      </c>
    </row>
    <row r="123" spans="1:9">
      <c r="A123" s="90"/>
      <c r="B123" s="23" t="s">
        <v>9</v>
      </c>
      <c r="C123" s="24">
        <v>0</v>
      </c>
      <c r="D123" s="24">
        <v>0</v>
      </c>
      <c r="E123" s="24">
        <v>0</v>
      </c>
      <c r="F123" s="24">
        <v>0</v>
      </c>
      <c r="G123" s="24">
        <v>0</v>
      </c>
      <c r="H123" s="24">
        <v>0</v>
      </c>
    </row>
    <row r="124" spans="1:9">
      <c r="A124" s="90"/>
      <c r="B124" s="23" t="s">
        <v>10</v>
      </c>
      <c r="C124" s="24">
        <v>1038.7265023796999</v>
      </c>
      <c r="D124" s="24">
        <v>1038.7265024343301</v>
      </c>
      <c r="E124" s="24">
        <v>1038.7265025008101</v>
      </c>
      <c r="F124" s="24">
        <v>1038.7264978780499</v>
      </c>
      <c r="G124" s="24">
        <v>1038.7264991207101</v>
      </c>
      <c r="H124" s="24">
        <v>1038.7264987113399</v>
      </c>
    </row>
    <row r="125" spans="1:9">
      <c r="A125" s="91"/>
      <c r="B125" s="25" t="s">
        <v>11</v>
      </c>
      <c r="C125" s="75">
        <f>C123/C122</f>
        <v>0</v>
      </c>
      <c r="D125" s="26">
        <f t="shared" ref="D125:H125" si="30">D123/D122</f>
        <v>0</v>
      </c>
      <c r="E125" s="75">
        <f t="shared" si="30"/>
        <v>0</v>
      </c>
      <c r="F125" s="26">
        <f t="shared" si="30"/>
        <v>0</v>
      </c>
      <c r="G125" s="26">
        <f t="shared" si="30"/>
        <v>0</v>
      </c>
      <c r="H125" s="26">
        <f t="shared" si="30"/>
        <v>0</v>
      </c>
      <c r="I125" s="76" t="s">
        <v>12</v>
      </c>
    </row>
    <row r="126" spans="1:9">
      <c r="A126" s="89" t="s">
        <v>58</v>
      </c>
      <c r="B126" s="23" t="s">
        <v>8</v>
      </c>
      <c r="C126" s="24">
        <v>1258.0487914563901</v>
      </c>
      <c r="D126" s="24">
        <v>1258.0487913972299</v>
      </c>
      <c r="E126" s="24">
        <v>1258.048792</v>
      </c>
      <c r="F126" s="24">
        <v>1258.0487911421301</v>
      </c>
      <c r="G126" s="24">
        <v>1258.0487908284399</v>
      </c>
      <c r="H126" s="24">
        <v>1258.0487919070599</v>
      </c>
    </row>
    <row r="127" spans="1:9">
      <c r="A127" s="90"/>
      <c r="B127" s="23" t="s">
        <v>9</v>
      </c>
      <c r="C127" s="24">
        <v>0</v>
      </c>
      <c r="D127" s="24">
        <v>0</v>
      </c>
      <c r="E127" s="24">
        <v>0</v>
      </c>
      <c r="F127" s="24">
        <v>0</v>
      </c>
      <c r="G127" s="24">
        <v>0</v>
      </c>
      <c r="H127" s="24">
        <v>0</v>
      </c>
    </row>
    <row r="128" spans="1:9">
      <c r="A128" s="90"/>
      <c r="B128" s="23" t="s">
        <v>10</v>
      </c>
      <c r="C128" s="24">
        <v>1258.0487914563901</v>
      </c>
      <c r="D128" s="24">
        <v>1258.0487913972299</v>
      </c>
      <c r="E128" s="24">
        <v>1258.048792</v>
      </c>
      <c r="F128" s="24">
        <v>1258.0487911421301</v>
      </c>
      <c r="G128" s="24">
        <v>1258.0487908284399</v>
      </c>
      <c r="H128" s="24">
        <v>1258.0487919070599</v>
      </c>
    </row>
    <row r="129" spans="1:9">
      <c r="A129" s="91"/>
      <c r="B129" s="25" t="s">
        <v>11</v>
      </c>
      <c r="C129" s="75">
        <f>C127/C126</f>
        <v>0</v>
      </c>
      <c r="D129" s="26">
        <f t="shared" ref="D129:H129" si="31">D127/D126</f>
        <v>0</v>
      </c>
      <c r="E129" s="75">
        <f t="shared" si="31"/>
        <v>0</v>
      </c>
      <c r="F129" s="26">
        <f t="shared" si="31"/>
        <v>0</v>
      </c>
      <c r="G129" s="26">
        <f t="shared" si="31"/>
        <v>0</v>
      </c>
      <c r="H129" s="26">
        <f t="shared" si="31"/>
        <v>0</v>
      </c>
      <c r="I129" s="76" t="s">
        <v>12</v>
      </c>
    </row>
    <row r="130" spans="1:9">
      <c r="A130" s="89" t="s">
        <v>59</v>
      </c>
      <c r="B130" s="23" t="s">
        <v>8</v>
      </c>
      <c r="C130" s="24">
        <v>269.21778790823936</v>
      </c>
      <c r="D130" s="24">
        <v>269.217788047255</v>
      </c>
      <c r="E130" s="24">
        <v>269.21778810311503</v>
      </c>
      <c r="F130" s="24">
        <v>269.21778759044997</v>
      </c>
      <c r="G130" s="24">
        <v>269.21778788126784</v>
      </c>
      <c r="H130" s="24">
        <v>269.21778745789351</v>
      </c>
    </row>
    <row r="131" spans="1:9">
      <c r="A131" s="90"/>
      <c r="B131" s="23" t="s">
        <v>9</v>
      </c>
      <c r="C131" s="24">
        <v>5.5476048180043298</v>
      </c>
      <c r="D131" s="24">
        <v>0</v>
      </c>
      <c r="E131" s="24">
        <v>3.6478163747230501</v>
      </c>
      <c r="F131" s="24">
        <v>0</v>
      </c>
      <c r="G131" s="24">
        <v>1.9587197630128499</v>
      </c>
      <c r="H131" s="24">
        <v>3.83603576110447</v>
      </c>
    </row>
    <row r="132" spans="1:9">
      <c r="A132" s="90"/>
      <c r="B132" s="23" t="s">
        <v>10</v>
      </c>
      <c r="C132" s="24">
        <v>263.67018309023501</v>
      </c>
      <c r="D132" s="24">
        <v>269.217788047255</v>
      </c>
      <c r="E132" s="24">
        <v>265.56997172839198</v>
      </c>
      <c r="F132" s="24">
        <v>269.21778759044997</v>
      </c>
      <c r="G132" s="24">
        <v>267.25906811825502</v>
      </c>
      <c r="H132" s="24">
        <v>265.38175169678902</v>
      </c>
    </row>
    <row r="133" spans="1:9">
      <c r="A133" s="91"/>
      <c r="B133" s="25" t="s">
        <v>11</v>
      </c>
      <c r="C133" s="82">
        <f>C131/C130</f>
        <v>2.0606382888396606E-2</v>
      </c>
      <c r="D133" s="26">
        <f t="shared" ref="D133:H133" si="32">D131/D130</f>
        <v>0</v>
      </c>
      <c r="E133" s="82">
        <f t="shared" si="32"/>
        <v>1.3549685555420557E-2</v>
      </c>
      <c r="F133" s="26">
        <f t="shared" si="32"/>
        <v>0</v>
      </c>
      <c r="G133" s="26">
        <f t="shared" si="32"/>
        <v>7.2755956373755553E-3</v>
      </c>
      <c r="H133" s="26">
        <f t="shared" si="32"/>
        <v>1.4248819876749183E-2</v>
      </c>
      <c r="I133" s="76"/>
    </row>
    <row r="134" spans="1:9">
      <c r="A134" s="89" t="s">
        <v>60</v>
      </c>
      <c r="B134" s="23" t="s">
        <v>8</v>
      </c>
      <c r="C134" s="24">
        <v>501.15977457921798</v>
      </c>
      <c r="D134" s="24">
        <v>501.15977485156748</v>
      </c>
      <c r="E134" s="24">
        <v>501.15977492079065</v>
      </c>
      <c r="F134" s="24">
        <v>501.15977475315202</v>
      </c>
      <c r="G134" s="24">
        <v>501.15977487468911</v>
      </c>
      <c r="H134" s="24">
        <v>501.15977447171286</v>
      </c>
    </row>
    <row r="135" spans="1:9">
      <c r="A135" s="90"/>
      <c r="B135" s="23" t="s">
        <v>9</v>
      </c>
      <c r="C135" s="24">
        <v>117.98443435919999</v>
      </c>
      <c r="D135" s="24">
        <v>0.16227909089947401</v>
      </c>
      <c r="E135" s="24">
        <v>6.2699926058996303</v>
      </c>
      <c r="F135" s="24">
        <v>0.86727538797602599</v>
      </c>
      <c r="G135" s="24">
        <v>0.28571985012012702</v>
      </c>
      <c r="H135" s="24">
        <v>15.664017100758899</v>
      </c>
    </row>
    <row r="136" spans="1:9">
      <c r="A136" s="90"/>
      <c r="B136" s="23" t="s">
        <v>10</v>
      </c>
      <c r="C136" s="24">
        <v>383.17534022001797</v>
      </c>
      <c r="D136" s="24">
        <v>500.99749576066802</v>
      </c>
      <c r="E136" s="24">
        <v>494.88978231489102</v>
      </c>
      <c r="F136" s="24">
        <v>500.29249936517601</v>
      </c>
      <c r="G136" s="24">
        <v>500.87405502456897</v>
      </c>
      <c r="H136" s="24">
        <v>485.49575737095398</v>
      </c>
    </row>
    <row r="137" spans="1:9">
      <c r="A137" s="91"/>
      <c r="B137" s="25" t="s">
        <v>11</v>
      </c>
      <c r="C137" s="82">
        <f>C135/C134</f>
        <v>0.23542279397475918</v>
      </c>
      <c r="D137" s="26">
        <f t="shared" ref="D137:H137" si="33">D135/D134</f>
        <v>3.2380709514752561E-4</v>
      </c>
      <c r="E137" s="26">
        <f t="shared" si="33"/>
        <v>1.2510965403978433E-2</v>
      </c>
      <c r="F137" s="26">
        <f t="shared" si="33"/>
        <v>1.7305367103798493E-3</v>
      </c>
      <c r="G137" s="26">
        <f t="shared" si="33"/>
        <v>5.7011728483509863E-4</v>
      </c>
      <c r="H137" s="26">
        <f t="shared" si="33"/>
        <v>3.125553545727168E-2</v>
      </c>
    </row>
    <row r="138" spans="1:9">
      <c r="A138" s="89" t="s">
        <v>61</v>
      </c>
      <c r="B138" s="23" t="s">
        <v>8</v>
      </c>
      <c r="C138" s="24">
        <v>94.723414598177627</v>
      </c>
      <c r="D138" s="24">
        <v>94.723414418678104</v>
      </c>
      <c r="E138" s="24">
        <v>94.723414327891149</v>
      </c>
      <c r="F138" s="24">
        <v>94.723413645384497</v>
      </c>
      <c r="G138" s="24">
        <v>94.723413520063204</v>
      </c>
      <c r="H138" s="24">
        <v>94.723413940623871</v>
      </c>
    </row>
    <row r="139" spans="1:9">
      <c r="A139" s="90"/>
      <c r="B139" s="23" t="s">
        <v>9</v>
      </c>
      <c r="C139" s="24">
        <v>8.7911634019290294E-3</v>
      </c>
      <c r="D139" s="24">
        <v>0</v>
      </c>
      <c r="E139" s="24">
        <v>1.90770269155515E-2</v>
      </c>
      <c r="F139" s="24">
        <v>0</v>
      </c>
      <c r="G139" s="24">
        <v>0</v>
      </c>
      <c r="H139" s="24">
        <v>3.3889090628480598E-2</v>
      </c>
    </row>
    <row r="140" spans="1:9">
      <c r="A140" s="90"/>
      <c r="B140" s="23" t="s">
        <v>10</v>
      </c>
      <c r="C140" s="24">
        <v>94.714623434775703</v>
      </c>
      <c r="D140" s="24">
        <v>94.723414418678104</v>
      </c>
      <c r="E140" s="24">
        <v>94.704337300975595</v>
      </c>
      <c r="F140" s="24">
        <v>94.723413645384497</v>
      </c>
      <c r="G140" s="24">
        <v>94.723413520063204</v>
      </c>
      <c r="H140" s="24">
        <v>94.689524849995394</v>
      </c>
    </row>
    <row r="141" spans="1:9">
      <c r="A141" s="91"/>
      <c r="B141" s="25" t="s">
        <v>11</v>
      </c>
      <c r="C141" s="82">
        <f>C139/C138</f>
        <v>9.2808767918910748E-5</v>
      </c>
      <c r="D141" s="26">
        <f t="shared" ref="D141:H141" si="34">D139/D138</f>
        <v>0</v>
      </c>
      <c r="E141" s="82">
        <f t="shared" si="34"/>
        <v>2.0139716300254077E-4</v>
      </c>
      <c r="F141" s="26">
        <f t="shared" si="34"/>
        <v>0</v>
      </c>
      <c r="G141" s="26">
        <f t="shared" si="34"/>
        <v>0</v>
      </c>
      <c r="H141" s="26">
        <f t="shared" si="34"/>
        <v>3.5776888964035363E-4</v>
      </c>
      <c r="I141" s="83"/>
    </row>
    <row r="142" spans="1:9">
      <c r="A142" s="89" t="s">
        <v>62</v>
      </c>
      <c r="B142" s="23" t="s">
        <v>8</v>
      </c>
      <c r="C142" s="24">
        <v>36.866333192236397</v>
      </c>
      <c r="D142" s="24">
        <v>36.866333192236397</v>
      </c>
      <c r="E142" s="24">
        <v>36.866333192236397</v>
      </c>
      <c r="F142" s="24">
        <v>36.866327142161097</v>
      </c>
      <c r="G142" s="24">
        <v>36.866328829888197</v>
      </c>
      <c r="H142" s="24">
        <v>36.866328829888197</v>
      </c>
    </row>
    <row r="143" spans="1:9">
      <c r="A143" s="90"/>
      <c r="B143" s="23" t="s">
        <v>9</v>
      </c>
      <c r="C143" s="24">
        <v>0</v>
      </c>
      <c r="D143" s="24">
        <v>0</v>
      </c>
      <c r="E143" s="24">
        <v>0</v>
      </c>
      <c r="F143" s="24">
        <v>0</v>
      </c>
      <c r="G143" s="24">
        <v>0</v>
      </c>
      <c r="H143" s="24">
        <v>0</v>
      </c>
    </row>
    <row r="144" spans="1:9">
      <c r="A144" s="90"/>
      <c r="B144" s="23" t="s">
        <v>10</v>
      </c>
      <c r="C144" s="24">
        <v>36.866333192236397</v>
      </c>
      <c r="D144" s="24">
        <v>36.866333192236397</v>
      </c>
      <c r="E144" s="24">
        <v>36.866333192236397</v>
      </c>
      <c r="F144" s="24">
        <v>36.866327142161097</v>
      </c>
      <c r="G144" s="24">
        <v>36.866328829888197</v>
      </c>
      <c r="H144" s="24">
        <v>36.866328829888197</v>
      </c>
    </row>
    <row r="145" spans="1:9">
      <c r="A145" s="91"/>
      <c r="B145" s="25" t="s">
        <v>11</v>
      </c>
      <c r="C145" s="26">
        <f>C143/C142</f>
        <v>0</v>
      </c>
      <c r="D145" s="26">
        <f t="shared" ref="D145:H145" si="35">D143/D142</f>
        <v>0</v>
      </c>
      <c r="E145" s="82">
        <f t="shared" si="35"/>
        <v>0</v>
      </c>
      <c r="F145" s="26">
        <f t="shared" si="35"/>
        <v>0</v>
      </c>
      <c r="G145" s="26">
        <f t="shared" si="35"/>
        <v>0</v>
      </c>
      <c r="H145" s="26">
        <f t="shared" si="35"/>
        <v>0</v>
      </c>
      <c r="I145" s="80"/>
    </row>
    <row r="146" spans="1:9">
      <c r="A146" s="89" t="s">
        <v>63</v>
      </c>
      <c r="B146" s="23" t="s">
        <v>8</v>
      </c>
      <c r="C146" s="24">
        <v>468.564373124582</v>
      </c>
      <c r="D146" s="24">
        <v>468.56437364023702</v>
      </c>
      <c r="E146" s="24">
        <v>468.564372970791</v>
      </c>
      <c r="F146" s="24">
        <v>468.56437244149299</v>
      </c>
      <c r="G146" s="24">
        <v>468.56437357530399</v>
      </c>
      <c r="H146" s="24">
        <v>468.56437308831801</v>
      </c>
    </row>
    <row r="147" spans="1:9">
      <c r="A147" s="90"/>
      <c r="B147" s="23" t="s">
        <v>9</v>
      </c>
      <c r="C147" s="24">
        <v>0</v>
      </c>
      <c r="D147" s="24">
        <v>0</v>
      </c>
      <c r="E147" s="24">
        <v>0</v>
      </c>
      <c r="F147" s="24">
        <v>0</v>
      </c>
      <c r="G147" s="24">
        <v>0</v>
      </c>
      <c r="H147" s="24">
        <v>0</v>
      </c>
    </row>
    <row r="148" spans="1:9">
      <c r="A148" s="90"/>
      <c r="B148" s="23" t="s">
        <v>10</v>
      </c>
      <c r="C148" s="24">
        <v>468.564373124582</v>
      </c>
      <c r="D148" s="24">
        <v>468.56437364023702</v>
      </c>
      <c r="E148" s="24">
        <v>468.564372970791</v>
      </c>
      <c r="F148" s="24">
        <v>468.56437244149299</v>
      </c>
      <c r="G148" s="24">
        <v>468.56437357530399</v>
      </c>
      <c r="H148" s="24">
        <v>468.56437308831801</v>
      </c>
    </row>
    <row r="149" spans="1:9">
      <c r="A149" s="91"/>
      <c r="B149" s="25" t="s">
        <v>11</v>
      </c>
      <c r="C149" s="75">
        <f>C147/C146</f>
        <v>0</v>
      </c>
      <c r="D149" s="26">
        <f t="shared" ref="D149:H149" si="36">D147/D146</f>
        <v>0</v>
      </c>
      <c r="E149" s="75">
        <f t="shared" si="36"/>
        <v>0</v>
      </c>
      <c r="F149" s="26">
        <f t="shared" si="36"/>
        <v>0</v>
      </c>
      <c r="G149" s="26">
        <f t="shared" si="36"/>
        <v>0</v>
      </c>
      <c r="H149" s="26">
        <f t="shared" si="36"/>
        <v>0</v>
      </c>
      <c r="I149" s="76" t="s">
        <v>12</v>
      </c>
    </row>
    <row r="150" spans="1:9">
      <c r="A150" s="89" t="s">
        <v>64</v>
      </c>
      <c r="B150" s="23" t="s">
        <v>8</v>
      </c>
      <c r="C150" s="24">
        <v>1590.7084277342572</v>
      </c>
      <c r="D150" s="24">
        <v>1590.70842787636</v>
      </c>
      <c r="E150" s="24">
        <v>1590.70842787636</v>
      </c>
      <c r="F150" s="24">
        <v>1590.70842787636</v>
      </c>
      <c r="G150" s="24">
        <v>1590.7084279468299</v>
      </c>
      <c r="H150" s="24">
        <v>1590.7084279468299</v>
      </c>
    </row>
    <row r="151" spans="1:9">
      <c r="A151" s="90"/>
      <c r="B151" s="23" t="s">
        <v>9</v>
      </c>
      <c r="C151" s="24">
        <v>14.338454770077</v>
      </c>
      <c r="D151" s="24">
        <v>0</v>
      </c>
      <c r="E151" s="24">
        <v>0</v>
      </c>
      <c r="F151" s="24">
        <v>0</v>
      </c>
      <c r="G151" s="24">
        <v>0</v>
      </c>
      <c r="H151" s="24">
        <v>0</v>
      </c>
    </row>
    <row r="152" spans="1:9">
      <c r="A152" s="90"/>
      <c r="B152" s="23" t="s">
        <v>10</v>
      </c>
      <c r="C152" s="24">
        <v>1576.3699729641801</v>
      </c>
      <c r="D152" s="24">
        <v>1590.70842787636</v>
      </c>
      <c r="E152" s="24">
        <v>1590.70842787636</v>
      </c>
      <c r="F152" s="24">
        <v>1590.70842787636</v>
      </c>
      <c r="G152" s="24">
        <v>1590.7084279468299</v>
      </c>
      <c r="H152" s="24">
        <v>1590.7084279468299</v>
      </c>
    </row>
    <row r="153" spans="1:9">
      <c r="A153" s="91"/>
      <c r="B153" s="25" t="s">
        <v>11</v>
      </c>
      <c r="C153" s="26">
        <f>C151/C150</f>
        <v>9.0138799292715979E-3</v>
      </c>
      <c r="D153" s="26">
        <f t="shared" ref="D153:H153" si="37">D151/D150</f>
        <v>0</v>
      </c>
      <c r="E153" s="26">
        <f t="shared" si="37"/>
        <v>0</v>
      </c>
      <c r="F153" s="26">
        <f t="shared" si="37"/>
        <v>0</v>
      </c>
      <c r="G153" s="26">
        <f t="shared" si="37"/>
        <v>0</v>
      </c>
      <c r="H153" s="26">
        <f t="shared" si="37"/>
        <v>0</v>
      </c>
    </row>
    <row r="154" spans="1:9">
      <c r="A154" s="89" t="s">
        <v>65</v>
      </c>
      <c r="B154" s="23" t="s">
        <v>8</v>
      </c>
      <c r="C154" s="24">
        <v>8856.8328938142804</v>
      </c>
      <c r="D154" s="24">
        <v>8856.8328918102852</v>
      </c>
      <c r="E154" s="24">
        <v>8856.8328939986841</v>
      </c>
      <c r="F154" s="24">
        <v>8856.8328916148039</v>
      </c>
      <c r="G154" s="24">
        <v>8856.8328898048676</v>
      </c>
      <c r="H154" s="24">
        <v>8856.8328888857741</v>
      </c>
    </row>
    <row r="155" spans="1:9">
      <c r="A155" s="90"/>
      <c r="B155" s="23" t="s">
        <v>9</v>
      </c>
      <c r="C155" s="24">
        <v>571.58665387643998</v>
      </c>
      <c r="D155" s="24">
        <v>9.0673553050046607</v>
      </c>
      <c r="E155" s="24">
        <v>279.163280369424</v>
      </c>
      <c r="F155" s="24">
        <v>0.73040274892519397</v>
      </c>
      <c r="G155" s="24">
        <v>0.22644505039676599</v>
      </c>
      <c r="H155" s="24">
        <v>110.81480492679501</v>
      </c>
    </row>
    <row r="156" spans="1:9">
      <c r="A156" s="90"/>
      <c r="B156" s="23" t="s">
        <v>10</v>
      </c>
      <c r="C156" s="24">
        <v>8285.2462399378401</v>
      </c>
      <c r="D156" s="24">
        <v>8847.7655365052797</v>
      </c>
      <c r="E156" s="24">
        <v>8577.6696136292594</v>
      </c>
      <c r="F156" s="24">
        <v>8856.1024888658794</v>
      </c>
      <c r="G156" s="24">
        <v>8856.6064447544704</v>
      </c>
      <c r="H156" s="24">
        <v>8746.0180839589793</v>
      </c>
    </row>
    <row r="157" spans="1:9">
      <c r="A157" s="91"/>
      <c r="B157" s="25" t="s">
        <v>11</v>
      </c>
      <c r="C157" s="82">
        <f>C155/C154</f>
        <v>6.4536235551609311E-2</v>
      </c>
      <c r="D157" s="26">
        <f t="shared" ref="D157:H157" si="38">D155/D154</f>
        <v>1.0237694913933671E-3</v>
      </c>
      <c r="E157" s="26">
        <f t="shared" si="38"/>
        <v>3.1519537933089231E-2</v>
      </c>
      <c r="F157" s="26">
        <f t="shared" si="38"/>
        <v>8.2467712540529233E-5</v>
      </c>
      <c r="G157" s="26">
        <f t="shared" si="38"/>
        <v>2.5567271417915959E-5</v>
      </c>
      <c r="H157" s="26">
        <f t="shared" si="38"/>
        <v>1.2511786811045495E-2</v>
      </c>
    </row>
    <row r="158" spans="1:9">
      <c r="A158" s="89" t="s">
        <v>66</v>
      </c>
      <c r="B158" s="23" t="s">
        <v>8</v>
      </c>
      <c r="C158" s="24">
        <v>102.60728310510272</v>
      </c>
      <c r="D158" s="24">
        <v>102.60728245208</v>
      </c>
      <c r="E158" s="24">
        <v>102.60728245208</v>
      </c>
      <c r="F158" s="24">
        <v>102.60728245208</v>
      </c>
      <c r="G158" s="24">
        <v>102.60728245208</v>
      </c>
      <c r="H158" s="24">
        <v>102.60728245208</v>
      </c>
    </row>
    <row r="159" spans="1:9">
      <c r="A159" s="90"/>
      <c r="B159" s="23" t="s">
        <v>9</v>
      </c>
      <c r="C159" s="24">
        <v>0.44000896823172098</v>
      </c>
      <c r="D159" s="24">
        <v>0</v>
      </c>
      <c r="E159" s="24">
        <v>0</v>
      </c>
      <c r="F159" s="24">
        <v>0</v>
      </c>
      <c r="G159" s="24">
        <v>0</v>
      </c>
      <c r="H159" s="24">
        <v>0</v>
      </c>
    </row>
    <row r="160" spans="1:9">
      <c r="A160" s="90"/>
      <c r="B160" s="23" t="s">
        <v>10</v>
      </c>
      <c r="C160" s="24">
        <v>102.167274136871</v>
      </c>
      <c r="D160" s="24">
        <v>102.60728245208</v>
      </c>
      <c r="E160" s="24">
        <v>102.60728245208</v>
      </c>
      <c r="F160" s="24">
        <v>102.60728245208</v>
      </c>
      <c r="G160" s="24">
        <v>102.60728245208</v>
      </c>
      <c r="H160" s="24">
        <v>102.60728245208</v>
      </c>
    </row>
    <row r="161" spans="1:9">
      <c r="A161" s="91"/>
      <c r="B161" s="25" t="s">
        <v>11</v>
      </c>
      <c r="C161" s="84">
        <f>C159/C158</f>
        <v>4.2882820294638429E-3</v>
      </c>
      <c r="D161" s="26">
        <f t="shared" ref="D161:H161" si="39">D159/D158</f>
        <v>0</v>
      </c>
      <c r="E161" s="84">
        <f t="shared" si="39"/>
        <v>0</v>
      </c>
      <c r="F161" s="26">
        <f t="shared" si="39"/>
        <v>0</v>
      </c>
      <c r="G161" s="26">
        <f t="shared" si="39"/>
        <v>0</v>
      </c>
      <c r="H161" s="84">
        <f t="shared" si="39"/>
        <v>0</v>
      </c>
      <c r="I161" s="88" t="s">
        <v>67</v>
      </c>
    </row>
  </sheetData>
  <autoFilter ref="B1:G161" xr:uid="{0A81C690-5968-40EA-9542-AD00D72632C9}"/>
  <mergeCells count="40">
    <mergeCell ref="A42:A45"/>
    <mergeCell ref="A22:A25"/>
    <mergeCell ref="A26:A29"/>
    <mergeCell ref="A30:A33"/>
    <mergeCell ref="A34:A37"/>
    <mergeCell ref="A38:A41"/>
    <mergeCell ref="A2:A5"/>
    <mergeCell ref="A6:A9"/>
    <mergeCell ref="A10:A13"/>
    <mergeCell ref="A14:A17"/>
    <mergeCell ref="A18:A21"/>
    <mergeCell ref="A46:A49"/>
    <mergeCell ref="A50:A53"/>
    <mergeCell ref="A54:A57"/>
    <mergeCell ref="A58:A61"/>
    <mergeCell ref="A62:A65"/>
    <mergeCell ref="A66:A69"/>
    <mergeCell ref="A70:A73"/>
    <mergeCell ref="A74:A77"/>
    <mergeCell ref="A78:A81"/>
    <mergeCell ref="A82:A85"/>
    <mergeCell ref="A86:A89"/>
    <mergeCell ref="A90:A93"/>
    <mergeCell ref="A94:A97"/>
    <mergeCell ref="A98:A101"/>
    <mergeCell ref="A102:A105"/>
    <mergeCell ref="A106:A109"/>
    <mergeCell ref="A110:A113"/>
    <mergeCell ref="A114:A117"/>
    <mergeCell ref="A118:A121"/>
    <mergeCell ref="A122:A125"/>
    <mergeCell ref="A146:A149"/>
    <mergeCell ref="A150:A153"/>
    <mergeCell ref="A154:A157"/>
    <mergeCell ref="A158:A161"/>
    <mergeCell ref="A126:A129"/>
    <mergeCell ref="A130:A133"/>
    <mergeCell ref="A134:A137"/>
    <mergeCell ref="A138:A141"/>
    <mergeCell ref="A142:A145"/>
  </mergeCells>
  <conditionalFormatting sqref="A2">
    <cfRule type="beginsWith" dxfId="52" priority="14" operator="beginsWith" text="13">
      <formula>LEFT(A2,LEN("13"))="13"</formula>
    </cfRule>
    <cfRule type="beginsWith" dxfId="51" priority="15" operator="beginsWith" text="12">
      <formula>LEFT(A2,LEN("12"))="12"</formula>
    </cfRule>
    <cfRule type="beginsWith" dxfId="50" priority="16" operator="beginsWith" text="11">
      <formula>LEFT(A2,LEN("11"))="11"</formula>
    </cfRule>
    <cfRule type="beginsWith" dxfId="49" priority="17" operator="beginsWith" text="10">
      <formula>LEFT(A2,LEN("10"))="10"</formula>
    </cfRule>
    <cfRule type="beginsWith" dxfId="48" priority="18" operator="beginsWith" text="09">
      <formula>LEFT(A2,LEN("09"))="09"</formula>
    </cfRule>
    <cfRule type="beginsWith" dxfId="47" priority="19" operator="beginsWith" text="08">
      <formula>LEFT(A2,LEN("08"))="08"</formula>
    </cfRule>
    <cfRule type="beginsWith" dxfId="46" priority="20" operator="beginsWith" text="07">
      <formula>LEFT(A2,LEN("07"))="07"</formula>
    </cfRule>
    <cfRule type="beginsWith" dxfId="45" priority="21" operator="beginsWith" text="06">
      <formula>LEFT(A2,LEN("06"))="06"</formula>
    </cfRule>
    <cfRule type="beginsWith" dxfId="44" priority="22" operator="beginsWith" text="05">
      <formula>LEFT(A2,LEN("05"))="05"</formula>
    </cfRule>
    <cfRule type="beginsWith" dxfId="43" priority="23" operator="beginsWith" text="04">
      <formula>LEFT(A2,LEN("04"))="04"</formula>
    </cfRule>
    <cfRule type="beginsWith" dxfId="42" priority="24" operator="beginsWith" text="03">
      <formula>LEFT(A2,LEN("03"))="03"</formula>
    </cfRule>
    <cfRule type="beginsWith" dxfId="41" priority="25" operator="beginsWith" text="02">
      <formula>LEFT(A2,LEN("02"))="02"</formula>
    </cfRule>
    <cfRule type="beginsWith" dxfId="40" priority="26" operator="beginsWith" text="01">
      <formula>LEFT(A2,LEN("01"))="01"</formula>
    </cfRule>
  </conditionalFormatting>
  <conditionalFormatting sqref="A6 A10 A14 A18 A22 A26 A30 A34 A38 A42 A46 A50 A54 A58 A62 A66 A70 A74 A78 A82 A86 A90 A94 A98 A102 A106 A110 A114 A118 A122 A126 A130 A134 A138 A142 A146 A150 A154 A158">
    <cfRule type="beginsWith" dxfId="39" priority="1" operator="beginsWith" text="13">
      <formula>LEFT(A6,LEN("13"))="13"</formula>
    </cfRule>
    <cfRule type="beginsWith" dxfId="38" priority="2" operator="beginsWith" text="12">
      <formula>LEFT(A6,LEN("12"))="12"</formula>
    </cfRule>
    <cfRule type="beginsWith" dxfId="37" priority="3" operator="beginsWith" text="11">
      <formula>LEFT(A6,LEN("11"))="11"</formula>
    </cfRule>
    <cfRule type="beginsWith" dxfId="36" priority="4" operator="beginsWith" text="10">
      <formula>LEFT(A6,LEN("10"))="10"</formula>
    </cfRule>
    <cfRule type="beginsWith" dxfId="35" priority="5" operator="beginsWith" text="09">
      <formula>LEFT(A6,LEN("09"))="09"</formula>
    </cfRule>
    <cfRule type="beginsWith" dxfId="34" priority="6" operator="beginsWith" text="08">
      <formula>LEFT(A6,LEN("08"))="08"</formula>
    </cfRule>
    <cfRule type="beginsWith" dxfId="33" priority="7" operator="beginsWith" text="07">
      <formula>LEFT(A6,LEN("07"))="07"</formula>
    </cfRule>
    <cfRule type="beginsWith" dxfId="32" priority="8" operator="beginsWith" text="06">
      <formula>LEFT(A6,LEN("06"))="06"</formula>
    </cfRule>
    <cfRule type="beginsWith" dxfId="31" priority="9" operator="beginsWith" text="05">
      <formula>LEFT(A6,LEN("05"))="05"</formula>
    </cfRule>
    <cfRule type="beginsWith" dxfId="30" priority="10" operator="beginsWith" text="04">
      <formula>LEFT(A6,LEN("04"))="04"</formula>
    </cfRule>
    <cfRule type="beginsWith" dxfId="29" priority="11" operator="beginsWith" text="03">
      <formula>LEFT(A6,LEN("03"))="03"</formula>
    </cfRule>
    <cfRule type="beginsWith" dxfId="28" priority="12" operator="beginsWith" text="02">
      <formula>LEFT(A6,LEN("02"))="02"</formula>
    </cfRule>
    <cfRule type="beginsWith" dxfId="27" priority="13" operator="beginsWith" text="01">
      <formula>LEFT(A6,LEN("01"))="01"</formula>
    </cfRule>
  </conditionalFormatting>
  <conditionalFormatting sqref="C5:K5 C9:K9 C13:K13 C17:K17 C21:K21 C25:K25 C29:K29 C33:K33 C37:K37 C41:K41 C45:K45 C49:I49 C53:I53 C57:I57 C61:I61 C65:I65 C69:I69 C73:I73 C77:I77 C81:I81 C85:I85 C89:I89 C93:I93 C97:H97 C101:I101 C105:H105 C109:I109 C113:I113 C117:I117 C121:H121 C125:I125 C129:I129 C133:I133 C137:H137 C141:I141 C145:I145 C149:I149 C153:H153 C157:H157 C161:H161">
    <cfRule type="cellIs" dxfId="26" priority="27"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zoomScale="80" zoomScaleNormal="80" workbookViewId="0">
      <pane xSplit="1" ySplit="1" topLeftCell="B2" activePane="bottomRight" state="frozen"/>
      <selection pane="bottomRight" activeCell="AR110" sqref="AR110"/>
      <selection pane="bottomLeft" activeCell="A2" sqref="A2"/>
      <selection pane="topRight" activeCell="B1" sqref="B1"/>
    </sheetView>
  </sheetViews>
  <sheetFormatPr defaultColWidth="11.42578125" defaultRowHeight="15" customHeight="1"/>
  <cols>
    <col min="1" max="1" width="28.85546875" style="46" customWidth="1"/>
    <col min="2" max="2" width="11.140625" style="34" customWidth="1"/>
    <col min="3" max="3" width="16.28515625" style="34" customWidth="1"/>
    <col min="4" max="4" width="12.42578125" style="34" customWidth="1"/>
    <col min="5" max="5" width="11.85546875" style="34" customWidth="1"/>
    <col min="6" max="6" width="9.7109375" style="34" customWidth="1"/>
    <col min="7" max="7" width="13" style="34" customWidth="1"/>
    <col min="8" max="8" width="11.5703125" style="34" customWidth="1"/>
    <col min="9" max="9" width="15.85546875" style="34" customWidth="1"/>
    <col min="10" max="10" width="15.85546875" style="34" hidden="1" customWidth="1"/>
    <col min="11" max="11" width="21.7109375" style="34" hidden="1" customWidth="1"/>
    <col min="12" max="16" width="15.85546875" style="34" hidden="1" customWidth="1"/>
    <col min="17" max="17" width="11.42578125" style="34" hidden="1" customWidth="1"/>
    <col min="18" max="41" width="15.85546875" style="34" hidden="1" customWidth="1"/>
    <col min="42" max="43" width="16.28515625" style="41" customWidth="1"/>
    <col min="44" max="45" width="16.28515625" style="56" customWidth="1"/>
    <col min="46" max="46" width="16.28515625" style="41" customWidth="1"/>
    <col min="47" max="16384" width="11.42578125" style="34"/>
  </cols>
  <sheetData>
    <row r="1" spans="1:46" ht="30">
      <c r="A1" s="31" t="s">
        <v>0</v>
      </c>
      <c r="B1" s="62" t="s">
        <v>1</v>
      </c>
      <c r="C1" s="62" t="s">
        <v>2</v>
      </c>
      <c r="D1" s="62" t="s">
        <v>3</v>
      </c>
      <c r="E1" s="62" t="s">
        <v>4</v>
      </c>
      <c r="F1" s="62" t="s">
        <v>5</v>
      </c>
      <c r="G1" s="62" t="s">
        <v>6</v>
      </c>
      <c r="H1" s="64" t="s">
        <v>68</v>
      </c>
      <c r="I1" s="72" t="s">
        <v>69</v>
      </c>
      <c r="J1" s="32"/>
      <c r="K1" s="32"/>
      <c r="L1" s="32"/>
      <c r="M1" s="62"/>
      <c r="N1" s="6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15" t="s">
        <v>70</v>
      </c>
      <c r="AQ1" s="13" t="s">
        <v>71</v>
      </c>
      <c r="AR1" s="47" t="s">
        <v>72</v>
      </c>
      <c r="AS1" s="47" t="s">
        <v>73</v>
      </c>
      <c r="AT1" s="33" t="s">
        <v>74</v>
      </c>
    </row>
    <row r="2" spans="1:46">
      <c r="A2" s="63" t="s">
        <v>7</v>
      </c>
      <c r="B2" s="68">
        <v>1</v>
      </c>
      <c r="C2" s="22">
        <v>0</v>
      </c>
      <c r="D2" s="68">
        <v>1</v>
      </c>
      <c r="E2" s="22">
        <v>0</v>
      </c>
      <c r="F2" s="22">
        <v>0</v>
      </c>
      <c r="G2" s="22">
        <v>0</v>
      </c>
      <c r="H2" s="69">
        <v>1</v>
      </c>
      <c r="I2" s="21">
        <v>0</v>
      </c>
      <c r="J2" s="70"/>
      <c r="K2" s="22"/>
      <c r="L2" s="20"/>
      <c r="M2" s="21"/>
      <c r="N2" s="20"/>
      <c r="O2" s="21"/>
      <c r="P2" s="21"/>
      <c r="Q2" s="21"/>
      <c r="R2" s="19"/>
      <c r="S2" s="19"/>
      <c r="T2" s="19"/>
      <c r="U2" s="19"/>
      <c r="V2" s="19"/>
      <c r="W2" s="19"/>
      <c r="X2" s="19"/>
      <c r="Y2" s="19"/>
      <c r="Z2" s="19"/>
      <c r="AA2" s="19"/>
      <c r="AB2" s="19"/>
      <c r="AC2" s="19"/>
      <c r="AD2" s="19"/>
      <c r="AE2" s="19"/>
      <c r="AF2" s="19"/>
      <c r="AG2" s="19"/>
      <c r="AH2" s="19"/>
      <c r="AI2" s="19"/>
      <c r="AJ2" s="19"/>
      <c r="AK2" s="19"/>
      <c r="AL2" s="19"/>
      <c r="AM2" s="19"/>
      <c r="AN2" s="19"/>
      <c r="AO2" s="19"/>
      <c r="AP2" s="15">
        <f>SUMIFS(B2:AO2,$B$106:$AO$106,"X",$B$103:$AO$103,"X")</f>
        <v>1</v>
      </c>
      <c r="AQ2" s="15">
        <f t="shared" ref="AQ2:AQ33" si="0">SUMIFS(B2:AO2,$B$103:$AO$103,"X")</f>
        <v>3</v>
      </c>
      <c r="AR2" s="48">
        <v>90.533283403325598</v>
      </c>
      <c r="AS2" s="48">
        <f t="shared" ref="AS2:AS33" si="1">IFERROR(AR2/$AR$102,0)*100</f>
        <v>0.34852251069553369</v>
      </c>
      <c r="AT2" s="6" t="s">
        <v>75</v>
      </c>
    </row>
    <row r="3" spans="1:46">
      <c r="A3" s="63" t="s">
        <v>13</v>
      </c>
      <c r="B3" s="22">
        <v>1</v>
      </c>
      <c r="C3" s="22">
        <v>1</v>
      </c>
      <c r="D3" s="22">
        <v>1</v>
      </c>
      <c r="E3" s="68">
        <v>1</v>
      </c>
      <c r="F3" s="68">
        <v>1</v>
      </c>
      <c r="G3" s="22">
        <v>1</v>
      </c>
      <c r="H3" s="69">
        <v>1</v>
      </c>
      <c r="I3" s="21">
        <v>1</v>
      </c>
      <c r="J3" s="70"/>
      <c r="K3" s="22"/>
      <c r="L3" s="20"/>
      <c r="M3" s="21"/>
      <c r="N3" s="20"/>
      <c r="O3" s="21"/>
      <c r="P3" s="21"/>
      <c r="Q3" s="21"/>
      <c r="R3" s="19"/>
      <c r="S3" s="19"/>
      <c r="T3" s="19"/>
      <c r="U3" s="19"/>
      <c r="V3" s="19"/>
      <c r="W3" s="19"/>
      <c r="X3" s="19"/>
      <c r="Y3" s="19"/>
      <c r="Z3" s="19"/>
      <c r="AA3" s="19"/>
      <c r="AB3" s="19"/>
      <c r="AC3" s="19"/>
      <c r="AD3" s="19"/>
      <c r="AE3" s="19"/>
      <c r="AF3" s="19"/>
      <c r="AG3" s="19"/>
      <c r="AH3" s="19"/>
      <c r="AI3" s="19"/>
      <c r="AJ3" s="19"/>
      <c r="AK3" s="19"/>
      <c r="AL3" s="19"/>
      <c r="AM3" s="19"/>
      <c r="AN3" s="19"/>
      <c r="AO3" s="19"/>
      <c r="AP3" s="15">
        <f t="shared" ref="AP3:AP34" si="2">SUMIF($B$106:$U$106,"X",B3:U3)</f>
        <v>5</v>
      </c>
      <c r="AQ3" s="15">
        <f t="shared" si="0"/>
        <v>8</v>
      </c>
      <c r="AR3" s="48">
        <v>1369.7799852824289</v>
      </c>
      <c r="AS3" s="48">
        <f t="shared" si="1"/>
        <v>5.2731895014158612</v>
      </c>
      <c r="AT3" s="35" t="s">
        <v>75</v>
      </c>
    </row>
    <row r="4" spans="1:46">
      <c r="A4" s="63" t="s">
        <v>15</v>
      </c>
      <c r="B4" s="22">
        <v>1</v>
      </c>
      <c r="C4" s="68">
        <v>1</v>
      </c>
      <c r="D4" s="68">
        <v>1</v>
      </c>
      <c r="E4" s="68">
        <v>1</v>
      </c>
      <c r="F4" s="68">
        <v>1</v>
      </c>
      <c r="G4" s="22">
        <v>0</v>
      </c>
      <c r="H4" s="69">
        <v>0</v>
      </c>
      <c r="I4" s="21">
        <v>1</v>
      </c>
      <c r="J4" s="70"/>
      <c r="K4" s="22"/>
      <c r="L4" s="20"/>
      <c r="M4" s="21"/>
      <c r="N4" s="20"/>
      <c r="O4" s="21"/>
      <c r="P4" s="21"/>
      <c r="Q4" s="21"/>
      <c r="R4" s="19"/>
      <c r="S4" s="19"/>
      <c r="T4" s="19"/>
      <c r="U4" s="19"/>
      <c r="V4" s="19"/>
      <c r="W4" s="19"/>
      <c r="X4" s="19"/>
      <c r="Y4" s="19"/>
      <c r="Z4" s="19"/>
      <c r="AA4" s="19"/>
      <c r="AB4" s="19"/>
      <c r="AC4" s="19"/>
      <c r="AD4" s="19"/>
      <c r="AE4" s="19"/>
      <c r="AF4" s="19"/>
      <c r="AG4" s="19"/>
      <c r="AH4" s="19"/>
      <c r="AI4" s="19"/>
      <c r="AJ4" s="19"/>
      <c r="AK4" s="19"/>
      <c r="AL4" s="19"/>
      <c r="AM4" s="19"/>
      <c r="AN4" s="19"/>
      <c r="AO4" s="19"/>
      <c r="AP4" s="15">
        <f t="shared" si="2"/>
        <v>3</v>
      </c>
      <c r="AQ4" s="15">
        <f t="shared" si="0"/>
        <v>6</v>
      </c>
      <c r="AR4" s="48">
        <v>17.751245274104399</v>
      </c>
      <c r="AS4" s="48">
        <f t="shared" si="1"/>
        <v>6.8336288471294235E-2</v>
      </c>
      <c r="AT4" s="35" t="s">
        <v>75</v>
      </c>
    </row>
    <row r="5" spans="1:46">
      <c r="A5" s="63" t="s">
        <v>17</v>
      </c>
      <c r="B5" s="22">
        <v>1</v>
      </c>
      <c r="C5" s="22">
        <v>1</v>
      </c>
      <c r="D5" s="22">
        <v>1</v>
      </c>
      <c r="E5" s="22">
        <v>1</v>
      </c>
      <c r="F5" s="22">
        <v>1</v>
      </c>
      <c r="G5" s="22">
        <v>1</v>
      </c>
      <c r="H5" s="69">
        <v>0</v>
      </c>
      <c r="I5" s="21">
        <v>1</v>
      </c>
      <c r="J5" s="70"/>
      <c r="K5" s="22"/>
      <c r="L5" s="20"/>
      <c r="M5" s="21"/>
      <c r="N5" s="20"/>
      <c r="O5" s="21"/>
      <c r="P5" s="21"/>
      <c r="Q5" s="21"/>
      <c r="R5" s="19"/>
      <c r="S5" s="19"/>
      <c r="T5" s="19"/>
      <c r="U5" s="19"/>
      <c r="V5" s="19"/>
      <c r="W5" s="19"/>
      <c r="X5" s="19"/>
      <c r="Y5" s="19"/>
      <c r="Z5" s="19"/>
      <c r="AA5" s="19"/>
      <c r="AB5" s="19"/>
      <c r="AC5" s="19"/>
      <c r="AD5" s="19"/>
      <c r="AE5" s="19"/>
      <c r="AF5" s="19"/>
      <c r="AG5" s="19"/>
      <c r="AH5" s="19"/>
      <c r="AI5" s="19"/>
      <c r="AJ5" s="19"/>
      <c r="AK5" s="19"/>
      <c r="AL5" s="19"/>
      <c r="AM5" s="19"/>
      <c r="AN5" s="19"/>
      <c r="AO5" s="19"/>
      <c r="AP5" s="15">
        <f t="shared" si="2"/>
        <v>4</v>
      </c>
      <c r="AQ5" s="15">
        <f t="shared" si="0"/>
        <v>7</v>
      </c>
      <c r="AR5" s="48">
        <v>289.56055331757489</v>
      </c>
      <c r="AS5" s="48">
        <f t="shared" si="1"/>
        <v>1.1147101623503262</v>
      </c>
      <c r="AT5" s="6"/>
    </row>
    <row r="6" spans="1:46">
      <c r="A6" s="63" t="s">
        <v>18</v>
      </c>
      <c r="B6" s="68">
        <v>1</v>
      </c>
      <c r="C6" s="68">
        <v>1</v>
      </c>
      <c r="D6" s="68">
        <v>1</v>
      </c>
      <c r="E6" s="68">
        <v>1</v>
      </c>
      <c r="F6" s="68">
        <v>1</v>
      </c>
      <c r="G6" s="68">
        <v>1</v>
      </c>
      <c r="H6" s="69">
        <v>1</v>
      </c>
      <c r="I6" s="21">
        <v>1</v>
      </c>
      <c r="J6" s="70"/>
      <c r="K6" s="22"/>
      <c r="L6" s="20"/>
      <c r="M6" s="21"/>
      <c r="N6" s="20"/>
      <c r="O6" s="21"/>
      <c r="P6" s="21"/>
      <c r="Q6" s="21"/>
      <c r="R6" s="19"/>
      <c r="S6" s="19"/>
      <c r="T6" s="19"/>
      <c r="U6" s="19"/>
      <c r="V6" s="19"/>
      <c r="W6" s="19"/>
      <c r="X6" s="19"/>
      <c r="Y6" s="19"/>
      <c r="Z6" s="19"/>
      <c r="AA6" s="19"/>
      <c r="AB6" s="19"/>
      <c r="AC6" s="19"/>
      <c r="AD6" s="19"/>
      <c r="AE6" s="19"/>
      <c r="AF6" s="19"/>
      <c r="AG6" s="19"/>
      <c r="AH6" s="19"/>
      <c r="AI6" s="19"/>
      <c r="AJ6" s="19"/>
      <c r="AK6" s="19"/>
      <c r="AL6" s="19"/>
      <c r="AM6" s="19"/>
      <c r="AN6" s="19"/>
      <c r="AO6" s="19"/>
      <c r="AP6" s="15">
        <f t="shared" si="2"/>
        <v>5</v>
      </c>
      <c r="AQ6" s="15">
        <f t="shared" si="0"/>
        <v>8</v>
      </c>
      <c r="AR6" s="48">
        <v>805.51980733059736</v>
      </c>
      <c r="AS6" s="48">
        <f t="shared" si="1"/>
        <v>3.1009787242017759</v>
      </c>
      <c r="AT6" s="35" t="s">
        <v>75</v>
      </c>
    </row>
    <row r="7" spans="1:46">
      <c r="A7" s="63" t="s">
        <v>20</v>
      </c>
      <c r="B7" s="68">
        <v>1</v>
      </c>
      <c r="C7" s="68">
        <v>1</v>
      </c>
      <c r="D7" s="68">
        <v>1</v>
      </c>
      <c r="E7" s="68">
        <v>1</v>
      </c>
      <c r="F7" s="68">
        <v>1</v>
      </c>
      <c r="G7" s="68">
        <v>1</v>
      </c>
      <c r="H7" s="69">
        <v>1</v>
      </c>
      <c r="I7" s="21">
        <v>1</v>
      </c>
      <c r="J7" s="70"/>
      <c r="K7" s="22"/>
      <c r="L7" s="20"/>
      <c r="M7" s="21"/>
      <c r="N7" s="20"/>
      <c r="O7" s="21"/>
      <c r="P7" s="21"/>
      <c r="Q7" s="21"/>
      <c r="R7" s="19"/>
      <c r="S7" s="19"/>
      <c r="T7" s="19"/>
      <c r="U7" s="19"/>
      <c r="V7" s="19"/>
      <c r="W7" s="19"/>
      <c r="X7" s="19"/>
      <c r="Y7" s="19"/>
      <c r="Z7" s="19"/>
      <c r="AA7" s="19"/>
      <c r="AB7" s="19"/>
      <c r="AC7" s="19"/>
      <c r="AD7" s="19"/>
      <c r="AE7" s="19"/>
      <c r="AF7" s="19"/>
      <c r="AG7" s="19"/>
      <c r="AH7" s="19"/>
      <c r="AI7" s="19"/>
      <c r="AJ7" s="19"/>
      <c r="AK7" s="19"/>
      <c r="AL7" s="19"/>
      <c r="AM7" s="19"/>
      <c r="AN7" s="19"/>
      <c r="AO7" s="19"/>
      <c r="AP7" s="15">
        <f t="shared" si="2"/>
        <v>5</v>
      </c>
      <c r="AQ7" s="15">
        <f t="shared" si="0"/>
        <v>8</v>
      </c>
      <c r="AR7" s="48">
        <v>78.242842954933423</v>
      </c>
      <c r="AS7" s="48">
        <f t="shared" si="1"/>
        <v>0.30120847323215555</v>
      </c>
      <c r="AT7" s="35" t="s">
        <v>75</v>
      </c>
    </row>
    <row r="8" spans="1:46">
      <c r="A8" s="63" t="s">
        <v>22</v>
      </c>
      <c r="B8" s="68">
        <v>1</v>
      </c>
      <c r="C8" s="68">
        <v>1</v>
      </c>
      <c r="D8" s="68">
        <v>1</v>
      </c>
      <c r="E8" s="68">
        <v>1</v>
      </c>
      <c r="F8" s="68">
        <v>1</v>
      </c>
      <c r="G8" s="68">
        <v>1</v>
      </c>
      <c r="H8" s="69">
        <v>1</v>
      </c>
      <c r="I8" s="21">
        <v>1</v>
      </c>
      <c r="J8" s="70"/>
      <c r="K8" s="22"/>
      <c r="L8" s="20"/>
      <c r="M8" s="21"/>
      <c r="N8" s="20"/>
      <c r="O8" s="21"/>
      <c r="P8" s="21"/>
      <c r="Q8" s="21"/>
      <c r="R8" s="19"/>
      <c r="S8" s="19"/>
      <c r="T8" s="19"/>
      <c r="U8" s="19"/>
      <c r="V8" s="19"/>
      <c r="W8" s="19"/>
      <c r="X8" s="19"/>
      <c r="Y8" s="19"/>
      <c r="Z8" s="19"/>
      <c r="AA8" s="19"/>
      <c r="AB8" s="19"/>
      <c r="AC8" s="19"/>
      <c r="AD8" s="19"/>
      <c r="AE8" s="19"/>
      <c r="AF8" s="19"/>
      <c r="AG8" s="19"/>
      <c r="AH8" s="19"/>
      <c r="AI8" s="19"/>
      <c r="AJ8" s="19"/>
      <c r="AK8" s="19"/>
      <c r="AL8" s="19"/>
      <c r="AM8" s="19"/>
      <c r="AN8" s="19"/>
      <c r="AO8" s="19"/>
      <c r="AP8" s="15">
        <f t="shared" si="2"/>
        <v>5</v>
      </c>
      <c r="AQ8" s="15">
        <f t="shared" si="0"/>
        <v>8</v>
      </c>
      <c r="AR8" s="48">
        <v>81.686356968099673</v>
      </c>
      <c r="AS8" s="48">
        <f t="shared" si="1"/>
        <v>0.31446483712804257</v>
      </c>
      <c r="AT8" s="35" t="s">
        <v>75</v>
      </c>
    </row>
    <row r="9" spans="1:46">
      <c r="A9" s="63" t="s">
        <v>24</v>
      </c>
      <c r="B9" s="68">
        <v>1</v>
      </c>
      <c r="C9" s="68">
        <v>1</v>
      </c>
      <c r="D9" s="68">
        <v>1</v>
      </c>
      <c r="E9" s="68">
        <v>1</v>
      </c>
      <c r="F9" s="68">
        <v>1</v>
      </c>
      <c r="G9" s="22">
        <v>0</v>
      </c>
      <c r="H9" s="69">
        <v>0</v>
      </c>
      <c r="I9" s="21">
        <v>1</v>
      </c>
      <c r="J9" s="70"/>
      <c r="K9" s="22"/>
      <c r="L9" s="20"/>
      <c r="M9" s="21"/>
      <c r="N9" s="20"/>
      <c r="O9" s="21"/>
      <c r="P9" s="21"/>
      <c r="Q9" s="21"/>
      <c r="R9" s="19"/>
      <c r="S9" s="19"/>
      <c r="T9" s="19"/>
      <c r="U9" s="19"/>
      <c r="V9" s="19"/>
      <c r="W9" s="19"/>
      <c r="X9" s="19"/>
      <c r="Y9" s="19"/>
      <c r="Z9" s="19"/>
      <c r="AA9" s="19"/>
      <c r="AB9" s="19"/>
      <c r="AC9" s="19"/>
      <c r="AD9" s="19"/>
      <c r="AE9" s="19"/>
      <c r="AF9" s="19"/>
      <c r="AG9" s="19"/>
      <c r="AH9" s="19"/>
      <c r="AI9" s="19"/>
      <c r="AJ9" s="19"/>
      <c r="AK9" s="19"/>
      <c r="AL9" s="19"/>
      <c r="AM9" s="19"/>
      <c r="AN9" s="19"/>
      <c r="AO9" s="19"/>
      <c r="AP9" s="15">
        <f t="shared" si="2"/>
        <v>3</v>
      </c>
      <c r="AQ9" s="15">
        <f t="shared" si="0"/>
        <v>6</v>
      </c>
      <c r="AR9" s="48">
        <v>1404.1129672913819</v>
      </c>
      <c r="AS9" s="48">
        <f t="shared" si="1"/>
        <v>5.4053598661657754</v>
      </c>
      <c r="AT9" s="6" t="s">
        <v>75</v>
      </c>
    </row>
    <row r="10" spans="1:46">
      <c r="A10" s="63" t="s">
        <v>26</v>
      </c>
      <c r="B10" s="68">
        <v>1</v>
      </c>
      <c r="C10" s="22">
        <v>0</v>
      </c>
      <c r="D10" s="68">
        <v>1</v>
      </c>
      <c r="E10" s="22">
        <v>0</v>
      </c>
      <c r="F10" s="22">
        <v>0</v>
      </c>
      <c r="G10" s="68">
        <v>1</v>
      </c>
      <c r="H10" s="69">
        <v>1</v>
      </c>
      <c r="I10" s="21">
        <v>0</v>
      </c>
      <c r="J10" s="70"/>
      <c r="K10" s="22"/>
      <c r="L10" s="20"/>
      <c r="M10" s="21"/>
      <c r="N10" s="20"/>
      <c r="O10" s="21"/>
      <c r="P10" s="21"/>
      <c r="Q10" s="21"/>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5">
        <f t="shared" si="2"/>
        <v>2</v>
      </c>
      <c r="AQ10" s="15">
        <f t="shared" si="0"/>
        <v>4</v>
      </c>
      <c r="AR10" s="48">
        <v>298.45532725112832</v>
      </c>
      <c r="AS10" s="48">
        <f t="shared" si="1"/>
        <v>1.1489520325979852</v>
      </c>
      <c r="AT10" s="6" t="s">
        <v>75</v>
      </c>
    </row>
    <row r="11" spans="1:46">
      <c r="A11" s="63" t="s">
        <v>28</v>
      </c>
      <c r="B11" s="68">
        <v>1</v>
      </c>
      <c r="C11" s="68">
        <v>1</v>
      </c>
      <c r="D11" s="68">
        <v>1</v>
      </c>
      <c r="E11" s="68">
        <v>1</v>
      </c>
      <c r="F11" s="68">
        <v>1</v>
      </c>
      <c r="G11" s="68">
        <v>1</v>
      </c>
      <c r="H11" s="69">
        <v>1</v>
      </c>
      <c r="I11" s="21">
        <v>1</v>
      </c>
      <c r="J11" s="70"/>
      <c r="K11" s="22"/>
      <c r="L11" s="20"/>
      <c r="M11" s="21"/>
      <c r="N11" s="20"/>
      <c r="O11" s="21"/>
      <c r="P11" s="21"/>
      <c r="Q11" s="21"/>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5">
        <f t="shared" si="2"/>
        <v>5</v>
      </c>
      <c r="AQ11" s="15">
        <f t="shared" si="0"/>
        <v>8</v>
      </c>
      <c r="AR11" s="48">
        <v>750.06105471829096</v>
      </c>
      <c r="AS11" s="48">
        <f t="shared" si="1"/>
        <v>2.8874812901766056</v>
      </c>
      <c r="AT11" s="35" t="s">
        <v>75</v>
      </c>
    </row>
    <row r="12" spans="1:46">
      <c r="A12" s="63" t="s">
        <v>30</v>
      </c>
      <c r="B12" s="22">
        <v>1</v>
      </c>
      <c r="C12" s="68">
        <v>1</v>
      </c>
      <c r="D12" s="68">
        <v>1</v>
      </c>
      <c r="E12" s="68">
        <v>1</v>
      </c>
      <c r="F12" s="68">
        <v>1</v>
      </c>
      <c r="G12" s="22">
        <v>0</v>
      </c>
      <c r="H12" s="69">
        <v>0</v>
      </c>
      <c r="I12" s="21">
        <v>1</v>
      </c>
      <c r="J12" s="70"/>
      <c r="K12" s="22"/>
      <c r="L12" s="20"/>
      <c r="M12" s="21"/>
      <c r="N12" s="20"/>
      <c r="O12" s="21"/>
      <c r="P12" s="21"/>
      <c r="Q12" s="21"/>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5">
        <f t="shared" si="2"/>
        <v>3</v>
      </c>
      <c r="AQ12" s="15">
        <f t="shared" si="0"/>
        <v>6</v>
      </c>
      <c r="AR12" s="48">
        <v>1126.1801887767799</v>
      </c>
      <c r="AS12" s="48">
        <f t="shared" si="1"/>
        <v>4.3354127027456908</v>
      </c>
      <c r="AT12" s="35" t="s">
        <v>75</v>
      </c>
    </row>
    <row r="13" spans="1:46">
      <c r="A13" s="63" t="s">
        <v>32</v>
      </c>
      <c r="B13" s="22">
        <v>0</v>
      </c>
      <c r="C13" s="22">
        <v>0</v>
      </c>
      <c r="D13" s="22">
        <v>0</v>
      </c>
      <c r="E13" s="22">
        <v>0</v>
      </c>
      <c r="F13" s="22">
        <v>0</v>
      </c>
      <c r="G13" s="22">
        <v>0</v>
      </c>
      <c r="H13" s="69">
        <v>0</v>
      </c>
      <c r="I13" s="21">
        <v>0</v>
      </c>
      <c r="J13" s="70"/>
      <c r="K13" s="22"/>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5">
        <f t="shared" si="2"/>
        <v>0</v>
      </c>
      <c r="AQ13" s="15">
        <f t="shared" si="0"/>
        <v>0</v>
      </c>
      <c r="AR13" s="48">
        <v>178.89836533859281</v>
      </c>
      <c r="AS13" s="48">
        <f t="shared" si="1"/>
        <v>0.68869817931338695</v>
      </c>
      <c r="AT13" s="6"/>
    </row>
    <row r="14" spans="1:46">
      <c r="A14" s="63" t="s">
        <v>33</v>
      </c>
      <c r="B14" s="68">
        <v>1</v>
      </c>
      <c r="C14" s="22">
        <v>0</v>
      </c>
      <c r="D14" s="68">
        <v>1</v>
      </c>
      <c r="E14" s="22">
        <v>0</v>
      </c>
      <c r="F14" s="22">
        <v>0</v>
      </c>
      <c r="G14" s="68">
        <v>1</v>
      </c>
      <c r="H14" s="69">
        <v>1</v>
      </c>
      <c r="I14" s="74">
        <v>0</v>
      </c>
      <c r="J14" s="70"/>
      <c r="K14" s="22"/>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5">
        <f t="shared" si="2"/>
        <v>2</v>
      </c>
      <c r="AQ14" s="15">
        <f t="shared" si="0"/>
        <v>4</v>
      </c>
      <c r="AR14" s="48">
        <v>1363.059091493152</v>
      </c>
      <c r="AS14" s="48">
        <f t="shared" si="1"/>
        <v>5.2473163342280378</v>
      </c>
      <c r="AT14" s="35" t="s">
        <v>75</v>
      </c>
    </row>
    <row r="15" spans="1:46">
      <c r="A15" s="63" t="s">
        <v>34</v>
      </c>
      <c r="B15" s="68">
        <v>1</v>
      </c>
      <c r="C15" s="22">
        <v>0</v>
      </c>
      <c r="D15" s="68">
        <v>1</v>
      </c>
      <c r="E15" s="22">
        <v>0</v>
      </c>
      <c r="F15" s="22">
        <v>0</v>
      </c>
      <c r="G15" s="22">
        <v>0</v>
      </c>
      <c r="H15" s="69">
        <v>1</v>
      </c>
      <c r="I15" s="21">
        <v>0</v>
      </c>
      <c r="J15" s="70"/>
      <c r="K15" s="22"/>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5">
        <f t="shared" si="2"/>
        <v>1</v>
      </c>
      <c r="AQ15" s="15">
        <f t="shared" si="0"/>
        <v>3</v>
      </c>
      <c r="AR15" s="48">
        <v>28.66268969736873</v>
      </c>
      <c r="AS15" s="48">
        <f t="shared" si="1"/>
        <v>0.11034165779794314</v>
      </c>
      <c r="AT15" s="35" t="s">
        <v>75</v>
      </c>
    </row>
    <row r="16" spans="1:46">
      <c r="A16" s="63" t="s">
        <v>35</v>
      </c>
      <c r="B16" s="68">
        <v>1</v>
      </c>
      <c r="C16" s="22">
        <v>0</v>
      </c>
      <c r="D16" s="68">
        <v>1</v>
      </c>
      <c r="E16" s="22">
        <v>0</v>
      </c>
      <c r="F16" s="22">
        <v>0</v>
      </c>
      <c r="G16" s="22">
        <v>0</v>
      </c>
      <c r="H16" s="69">
        <v>1</v>
      </c>
      <c r="I16" s="21">
        <v>0</v>
      </c>
      <c r="J16" s="70"/>
      <c r="K16" s="22"/>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5">
        <f t="shared" si="2"/>
        <v>1</v>
      </c>
      <c r="AQ16" s="15">
        <f t="shared" si="0"/>
        <v>3</v>
      </c>
      <c r="AR16" s="48">
        <v>47.595374860806373</v>
      </c>
      <c r="AS16" s="48">
        <f t="shared" si="1"/>
        <v>0.18322609012293914</v>
      </c>
      <c r="AT16" s="6" t="s">
        <v>75</v>
      </c>
    </row>
    <row r="17" spans="1:46">
      <c r="A17" s="63" t="s">
        <v>36</v>
      </c>
      <c r="B17" s="68">
        <v>1</v>
      </c>
      <c r="C17" s="22">
        <v>0</v>
      </c>
      <c r="D17" s="68">
        <v>1</v>
      </c>
      <c r="E17" s="22">
        <v>0</v>
      </c>
      <c r="F17" s="22">
        <v>0</v>
      </c>
      <c r="G17" s="22">
        <v>0</v>
      </c>
      <c r="H17" s="69">
        <v>1</v>
      </c>
      <c r="I17" s="21">
        <v>0</v>
      </c>
      <c r="J17" s="70"/>
      <c r="K17" s="22"/>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5">
        <f t="shared" si="2"/>
        <v>1</v>
      </c>
      <c r="AQ17" s="15">
        <f t="shared" si="0"/>
        <v>3</v>
      </c>
      <c r="AR17" s="48">
        <v>203.42926213022841</v>
      </c>
      <c r="AS17" s="48">
        <f t="shared" si="1"/>
        <v>0.78313383234659839</v>
      </c>
      <c r="AT17" s="35" t="s">
        <v>75</v>
      </c>
    </row>
    <row r="18" spans="1:46">
      <c r="A18" s="63" t="s">
        <v>37</v>
      </c>
      <c r="B18" s="68">
        <v>1</v>
      </c>
      <c r="C18" s="68">
        <v>1</v>
      </c>
      <c r="D18" s="68">
        <v>1</v>
      </c>
      <c r="E18" s="68">
        <v>1</v>
      </c>
      <c r="F18" s="68">
        <v>1</v>
      </c>
      <c r="G18" s="68">
        <v>1</v>
      </c>
      <c r="H18" s="69">
        <v>1</v>
      </c>
      <c r="I18" s="21">
        <v>1</v>
      </c>
      <c r="J18" s="70"/>
      <c r="K18" s="22"/>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5">
        <f t="shared" si="2"/>
        <v>5</v>
      </c>
      <c r="AQ18" s="15">
        <f t="shared" si="0"/>
        <v>8</v>
      </c>
      <c r="AR18" s="48">
        <v>467.89254292584019</v>
      </c>
      <c r="AS18" s="48">
        <f t="shared" si="1"/>
        <v>1.801227986725614</v>
      </c>
      <c r="AT18" s="35" t="s">
        <v>75</v>
      </c>
    </row>
    <row r="19" spans="1:46">
      <c r="A19" s="63" t="s">
        <v>39</v>
      </c>
      <c r="B19" s="68">
        <v>1</v>
      </c>
      <c r="C19" s="68">
        <v>1</v>
      </c>
      <c r="D19" s="68">
        <v>1</v>
      </c>
      <c r="E19" s="68">
        <v>1</v>
      </c>
      <c r="F19" s="68">
        <v>1</v>
      </c>
      <c r="G19" s="68">
        <v>1</v>
      </c>
      <c r="H19" s="69">
        <v>1</v>
      </c>
      <c r="I19" s="21">
        <v>1</v>
      </c>
      <c r="J19" s="71"/>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5">
        <f t="shared" si="2"/>
        <v>5</v>
      </c>
      <c r="AQ19" s="15">
        <f t="shared" si="0"/>
        <v>8</v>
      </c>
      <c r="AR19" s="48">
        <v>1784.7140661121341</v>
      </c>
      <c r="AS19" s="48">
        <f t="shared" si="1"/>
        <v>6.8705453266725005</v>
      </c>
      <c r="AT19" s="35" t="s">
        <v>75</v>
      </c>
    </row>
    <row r="20" spans="1:46">
      <c r="A20" s="63" t="s">
        <v>41</v>
      </c>
      <c r="B20" s="68">
        <v>1</v>
      </c>
      <c r="C20" s="68">
        <v>1</v>
      </c>
      <c r="D20" s="68">
        <v>1</v>
      </c>
      <c r="E20" s="68">
        <v>1</v>
      </c>
      <c r="F20" s="68">
        <v>1</v>
      </c>
      <c r="G20" s="68">
        <v>1</v>
      </c>
      <c r="H20" s="69">
        <v>1</v>
      </c>
      <c r="I20" s="21">
        <v>1</v>
      </c>
      <c r="J20" s="71"/>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5">
        <f t="shared" si="2"/>
        <v>5</v>
      </c>
      <c r="AQ20" s="15">
        <f t="shared" si="0"/>
        <v>8</v>
      </c>
      <c r="AR20" s="48">
        <v>8.8550007239935038</v>
      </c>
      <c r="AS20" s="48">
        <f t="shared" si="1"/>
        <v>3.4088756847447103E-2</v>
      </c>
      <c r="AT20" s="35" t="s">
        <v>75</v>
      </c>
    </row>
    <row r="21" spans="1:46">
      <c r="A21" s="63" t="s">
        <v>43</v>
      </c>
      <c r="B21" s="22">
        <v>1</v>
      </c>
      <c r="C21" s="68">
        <v>1</v>
      </c>
      <c r="D21" s="68">
        <v>1</v>
      </c>
      <c r="E21" s="68">
        <v>1</v>
      </c>
      <c r="F21" s="68">
        <v>1</v>
      </c>
      <c r="G21" s="22">
        <v>0</v>
      </c>
      <c r="H21" s="69">
        <v>0</v>
      </c>
      <c r="I21" s="21">
        <v>1</v>
      </c>
      <c r="J21" s="71"/>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5">
        <f t="shared" si="2"/>
        <v>3</v>
      </c>
      <c r="AQ21" s="15">
        <f t="shared" si="0"/>
        <v>6</v>
      </c>
      <c r="AR21" s="48">
        <v>298.73565870101248</v>
      </c>
      <c r="AS21" s="48">
        <f t="shared" si="1"/>
        <v>1.1500312138346283</v>
      </c>
      <c r="AT21" s="35" t="s">
        <v>75</v>
      </c>
    </row>
    <row r="22" spans="1:46">
      <c r="A22" s="63" t="s">
        <v>45</v>
      </c>
      <c r="B22" s="22">
        <v>0</v>
      </c>
      <c r="C22" s="22">
        <v>0</v>
      </c>
      <c r="D22" s="22">
        <v>0</v>
      </c>
      <c r="E22" s="22">
        <v>0</v>
      </c>
      <c r="F22" s="22">
        <v>0</v>
      </c>
      <c r="G22" s="22">
        <v>0</v>
      </c>
      <c r="H22" s="69">
        <v>0</v>
      </c>
      <c r="I22" s="21">
        <v>0</v>
      </c>
      <c r="J22" s="71"/>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5">
        <f t="shared" si="2"/>
        <v>0</v>
      </c>
      <c r="AQ22" s="15">
        <f t="shared" si="0"/>
        <v>0</v>
      </c>
      <c r="AR22" s="48">
        <v>528.26697519039192</v>
      </c>
      <c r="AS22" s="48">
        <f t="shared" si="1"/>
        <v>2.0336491242747474</v>
      </c>
      <c r="AT22" s="35"/>
    </row>
    <row r="23" spans="1:46">
      <c r="A23" s="63" t="s">
        <v>46</v>
      </c>
      <c r="B23" s="22">
        <v>0</v>
      </c>
      <c r="C23" s="22">
        <v>0</v>
      </c>
      <c r="D23" s="22">
        <v>0</v>
      </c>
      <c r="E23" s="22">
        <v>0</v>
      </c>
      <c r="F23" s="22">
        <v>0</v>
      </c>
      <c r="G23" s="22">
        <v>0</v>
      </c>
      <c r="H23" s="69">
        <v>0</v>
      </c>
      <c r="I23" s="21">
        <v>0</v>
      </c>
      <c r="J23" s="71"/>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5">
        <f t="shared" si="2"/>
        <v>0</v>
      </c>
      <c r="AQ23" s="15">
        <f t="shared" si="0"/>
        <v>0</v>
      </c>
      <c r="AR23" s="48">
        <v>41.722463390684588</v>
      </c>
      <c r="AS23" s="48">
        <f t="shared" si="1"/>
        <v>0.16061736796336865</v>
      </c>
      <c r="AT23" s="35"/>
    </row>
    <row r="24" spans="1:46">
      <c r="A24" s="63" t="s">
        <v>48</v>
      </c>
      <c r="B24" s="22">
        <v>0</v>
      </c>
      <c r="C24" s="22">
        <v>0</v>
      </c>
      <c r="D24" s="22">
        <v>0</v>
      </c>
      <c r="E24" s="22">
        <v>0</v>
      </c>
      <c r="F24" s="22">
        <v>0</v>
      </c>
      <c r="G24" s="22">
        <v>0</v>
      </c>
      <c r="H24" s="69">
        <v>0</v>
      </c>
      <c r="I24" s="21">
        <v>0</v>
      </c>
      <c r="J24" s="71"/>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5">
        <f t="shared" si="2"/>
        <v>0</v>
      </c>
      <c r="AQ24" s="15">
        <f t="shared" si="0"/>
        <v>0</v>
      </c>
      <c r="AR24" s="48">
        <v>5.461641252891118</v>
      </c>
      <c r="AS24" s="48">
        <f t="shared" si="1"/>
        <v>2.1025470969563781E-2</v>
      </c>
      <c r="AT24" s="35"/>
    </row>
    <row r="25" spans="1:46">
      <c r="A25" s="63" t="s">
        <v>49</v>
      </c>
      <c r="B25" s="22">
        <v>0</v>
      </c>
      <c r="C25" s="22">
        <v>0</v>
      </c>
      <c r="D25" s="22">
        <v>0</v>
      </c>
      <c r="E25" s="22">
        <v>0</v>
      </c>
      <c r="F25" s="22">
        <v>0</v>
      </c>
      <c r="G25" s="22">
        <v>0</v>
      </c>
      <c r="H25" s="69">
        <v>0</v>
      </c>
      <c r="I25" s="21">
        <v>0</v>
      </c>
      <c r="J25" s="71"/>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5">
        <f t="shared" si="2"/>
        <v>0</v>
      </c>
      <c r="AQ25" s="15">
        <f t="shared" si="0"/>
        <v>0</v>
      </c>
      <c r="AR25" s="48">
        <v>7.3217115279219289</v>
      </c>
      <c r="AS25" s="48">
        <f t="shared" si="1"/>
        <v>2.8186112205072722E-2</v>
      </c>
      <c r="AT25" s="35"/>
    </row>
    <row r="26" spans="1:46">
      <c r="A26" s="63" t="s">
        <v>50</v>
      </c>
      <c r="B26" s="68">
        <v>1</v>
      </c>
      <c r="C26" s="22">
        <v>0</v>
      </c>
      <c r="D26" s="68">
        <v>1</v>
      </c>
      <c r="E26" s="22">
        <v>0</v>
      </c>
      <c r="F26" s="22">
        <v>0</v>
      </c>
      <c r="G26" s="22">
        <v>0</v>
      </c>
      <c r="H26" s="68">
        <v>1</v>
      </c>
      <c r="I26" s="21">
        <v>0</v>
      </c>
      <c r="J26" s="71"/>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5">
        <f t="shared" si="2"/>
        <v>1</v>
      </c>
      <c r="AQ26" s="15">
        <f t="shared" si="0"/>
        <v>3</v>
      </c>
      <c r="AR26" s="48">
        <v>21.588377870071461</v>
      </c>
      <c r="AS26" s="48">
        <f t="shared" si="1"/>
        <v>8.3107950736765399E-2</v>
      </c>
      <c r="AT26" s="35" t="s">
        <v>75</v>
      </c>
    </row>
    <row r="27" spans="1:46">
      <c r="A27" s="63" t="s">
        <v>51</v>
      </c>
      <c r="B27" s="22">
        <v>0</v>
      </c>
      <c r="C27" s="22">
        <v>0</v>
      </c>
      <c r="D27" s="22">
        <v>0</v>
      </c>
      <c r="E27" s="22">
        <v>0</v>
      </c>
      <c r="F27" s="22">
        <v>0</v>
      </c>
      <c r="G27" s="22">
        <v>0</v>
      </c>
      <c r="H27" s="69">
        <v>0</v>
      </c>
      <c r="I27" s="21">
        <v>0</v>
      </c>
      <c r="J27" s="71"/>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5">
        <f t="shared" si="2"/>
        <v>0</v>
      </c>
      <c r="AQ27" s="15">
        <f t="shared" si="0"/>
        <v>0</v>
      </c>
      <c r="AR27" s="48">
        <v>10.551329433216999</v>
      </c>
      <c r="AS27" s="48">
        <f t="shared" si="1"/>
        <v>4.0619048453790961E-2</v>
      </c>
      <c r="AT27" s="35"/>
    </row>
    <row r="28" spans="1:46">
      <c r="A28" s="63" t="s">
        <v>52</v>
      </c>
      <c r="B28" s="68">
        <v>1</v>
      </c>
      <c r="C28" s="68">
        <v>1</v>
      </c>
      <c r="D28" s="68">
        <v>1</v>
      </c>
      <c r="E28" s="68">
        <v>1</v>
      </c>
      <c r="F28" s="68">
        <v>1</v>
      </c>
      <c r="G28" s="68">
        <v>1</v>
      </c>
      <c r="H28" s="69">
        <v>1</v>
      </c>
      <c r="I28" s="21">
        <v>1</v>
      </c>
      <c r="J28" s="71"/>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5">
        <f t="shared" si="2"/>
        <v>5</v>
      </c>
      <c r="AQ28" s="15">
        <f t="shared" si="0"/>
        <v>8</v>
      </c>
      <c r="AR28" s="48">
        <v>326.53221460236881</v>
      </c>
      <c r="AS28" s="48">
        <f t="shared" si="1"/>
        <v>1.2570385495596639</v>
      </c>
      <c r="AT28" s="35" t="s">
        <v>75</v>
      </c>
    </row>
    <row r="29" spans="1:46">
      <c r="A29" s="63" t="s">
        <v>53</v>
      </c>
      <c r="B29" s="68">
        <v>1</v>
      </c>
      <c r="C29" s="68">
        <v>1</v>
      </c>
      <c r="D29" s="22">
        <v>0</v>
      </c>
      <c r="E29" s="68">
        <v>1</v>
      </c>
      <c r="F29" s="68">
        <v>1</v>
      </c>
      <c r="G29" s="22">
        <v>0</v>
      </c>
      <c r="H29" s="69">
        <v>0</v>
      </c>
      <c r="I29" s="21">
        <v>1</v>
      </c>
      <c r="J29" s="71"/>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5">
        <f t="shared" si="2"/>
        <v>3</v>
      </c>
      <c r="AQ29" s="15">
        <f t="shared" si="0"/>
        <v>5</v>
      </c>
      <c r="AR29" s="48">
        <v>54.944867997127567</v>
      </c>
      <c r="AS29" s="48">
        <f t="shared" si="1"/>
        <v>0.21151915212091107</v>
      </c>
      <c r="AT29" s="35" t="s">
        <v>75</v>
      </c>
    </row>
    <row r="30" spans="1:46">
      <c r="A30" s="63" t="s">
        <v>55</v>
      </c>
      <c r="B30" s="22">
        <v>0</v>
      </c>
      <c r="C30" s="22">
        <v>0</v>
      </c>
      <c r="D30" s="22">
        <v>0</v>
      </c>
      <c r="E30" s="22">
        <v>0</v>
      </c>
      <c r="F30" s="22">
        <v>0</v>
      </c>
      <c r="G30" s="22">
        <v>0</v>
      </c>
      <c r="H30" s="69">
        <v>0</v>
      </c>
      <c r="I30" s="21">
        <v>0</v>
      </c>
      <c r="J30" s="71"/>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5">
        <f t="shared" si="2"/>
        <v>0</v>
      </c>
      <c r="AQ30" s="15">
        <f t="shared" si="0"/>
        <v>0</v>
      </c>
      <c r="AR30" s="48">
        <v>60.087208798492163</v>
      </c>
      <c r="AS30" s="48">
        <f t="shared" si="1"/>
        <v>0.23131542438201233</v>
      </c>
      <c r="AT30" s="35"/>
    </row>
    <row r="31" spans="1:46">
      <c r="A31" s="63" t="s">
        <v>56</v>
      </c>
      <c r="B31" s="22">
        <v>0</v>
      </c>
      <c r="C31" s="22">
        <v>0</v>
      </c>
      <c r="D31" s="22">
        <v>0</v>
      </c>
      <c r="E31" s="22">
        <v>0</v>
      </c>
      <c r="F31" s="22">
        <v>0</v>
      </c>
      <c r="G31" s="22">
        <v>0</v>
      </c>
      <c r="H31" s="69">
        <v>0</v>
      </c>
      <c r="I31" s="21">
        <v>0</v>
      </c>
      <c r="J31" s="71"/>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5">
        <f t="shared" si="2"/>
        <v>0</v>
      </c>
      <c r="AQ31" s="15">
        <f t="shared" si="0"/>
        <v>0</v>
      </c>
      <c r="AR31" s="48">
        <v>8.650696476293124</v>
      </c>
      <c r="AS31" s="48">
        <f t="shared" si="1"/>
        <v>3.3302254616692013E-2</v>
      </c>
      <c r="AT31" s="35"/>
    </row>
    <row r="32" spans="1:46">
      <c r="A32" s="63" t="s">
        <v>57</v>
      </c>
      <c r="B32" s="68">
        <v>1</v>
      </c>
      <c r="C32" s="22">
        <v>0</v>
      </c>
      <c r="D32" s="68">
        <v>1</v>
      </c>
      <c r="E32" s="22">
        <v>0</v>
      </c>
      <c r="F32" s="22">
        <v>0</v>
      </c>
      <c r="G32" s="22">
        <v>0</v>
      </c>
      <c r="H32" s="68">
        <v>1</v>
      </c>
      <c r="I32" s="21">
        <v>0</v>
      </c>
      <c r="J32" s="71"/>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5">
        <f t="shared" si="2"/>
        <v>1</v>
      </c>
      <c r="AQ32" s="15">
        <f t="shared" si="0"/>
        <v>3</v>
      </c>
      <c r="AR32" s="48">
        <v>1038.726502809315</v>
      </c>
      <c r="AS32" s="48">
        <f t="shared" si="1"/>
        <v>3.9987456002484456</v>
      </c>
      <c r="AT32" s="35" t="s">
        <v>75</v>
      </c>
    </row>
    <row r="33" spans="1:46" ht="16.5" customHeight="1">
      <c r="A33" s="63" t="s">
        <v>58</v>
      </c>
      <c r="B33" s="68">
        <v>1</v>
      </c>
      <c r="C33" s="22">
        <v>0</v>
      </c>
      <c r="D33" s="68">
        <v>1</v>
      </c>
      <c r="E33" s="22">
        <v>0</v>
      </c>
      <c r="F33" s="22">
        <v>0</v>
      </c>
      <c r="G33" s="22">
        <v>0</v>
      </c>
      <c r="H33" s="68">
        <v>1</v>
      </c>
      <c r="I33" s="21">
        <v>0</v>
      </c>
      <c r="J33" s="71"/>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5">
        <f t="shared" si="2"/>
        <v>1</v>
      </c>
      <c r="AQ33" s="15">
        <f t="shared" si="0"/>
        <v>3</v>
      </c>
      <c r="AR33" s="48">
        <v>1258.0487948961299</v>
      </c>
      <c r="AS33" s="48">
        <f t="shared" si="1"/>
        <v>4.8430622207896601</v>
      </c>
      <c r="AT33" s="35" t="s">
        <v>75</v>
      </c>
    </row>
    <row r="34" spans="1:46">
      <c r="A34" s="63" t="s">
        <v>59</v>
      </c>
      <c r="B34" s="22">
        <v>0</v>
      </c>
      <c r="C34" s="22">
        <v>0</v>
      </c>
      <c r="D34" s="22">
        <v>0</v>
      </c>
      <c r="E34" s="22">
        <v>0</v>
      </c>
      <c r="F34" s="22">
        <v>0</v>
      </c>
      <c r="G34" s="22">
        <v>0</v>
      </c>
      <c r="H34" s="69">
        <v>0</v>
      </c>
      <c r="I34" s="21">
        <v>0</v>
      </c>
      <c r="J34" s="71"/>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5">
        <f t="shared" si="2"/>
        <v>0</v>
      </c>
      <c r="AQ34" s="15">
        <f t="shared" ref="AQ34:AQ65" si="3">SUMIFS(B34:AO34,$B$103:$AO$103,"X")</f>
        <v>0</v>
      </c>
      <c r="AR34" s="48">
        <v>269.21778804725528</v>
      </c>
      <c r="AS34" s="48">
        <f t="shared" ref="AS34:AS65" si="4">IFERROR(AR34/$AR$102,0)*100</f>
        <v>1.0363973986906214</v>
      </c>
      <c r="AT34" s="35"/>
    </row>
    <row r="35" spans="1:46">
      <c r="A35" s="63" t="s">
        <v>60</v>
      </c>
      <c r="B35" s="22">
        <v>0</v>
      </c>
      <c r="C35" s="22">
        <v>0</v>
      </c>
      <c r="D35" s="22">
        <v>0</v>
      </c>
      <c r="E35" s="22">
        <v>0</v>
      </c>
      <c r="F35" s="22">
        <v>0</v>
      </c>
      <c r="G35" s="22">
        <v>0</v>
      </c>
      <c r="H35" s="69">
        <v>0</v>
      </c>
      <c r="I35" s="21">
        <v>0</v>
      </c>
      <c r="J35" s="71"/>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5">
        <f t="shared" ref="AP35:AP66" si="5">SUMIF($B$106:$U$106,"X",B35:U35)</f>
        <v>0</v>
      </c>
      <c r="AQ35" s="15">
        <f t="shared" si="3"/>
        <v>0</v>
      </c>
      <c r="AR35" s="48">
        <v>501.1597747534617</v>
      </c>
      <c r="AS35" s="48">
        <f t="shared" si="4"/>
        <v>1.9292955738559745</v>
      </c>
      <c r="AT35" s="35"/>
    </row>
    <row r="36" spans="1:46">
      <c r="A36" s="63" t="s">
        <v>61</v>
      </c>
      <c r="B36" s="22">
        <v>0</v>
      </c>
      <c r="C36" s="22">
        <v>0</v>
      </c>
      <c r="D36" s="22">
        <v>0</v>
      </c>
      <c r="E36" s="22">
        <v>0</v>
      </c>
      <c r="F36" s="22">
        <v>0</v>
      </c>
      <c r="G36" s="22">
        <v>0</v>
      </c>
      <c r="H36" s="69">
        <v>0</v>
      </c>
      <c r="I36" s="21">
        <v>0</v>
      </c>
      <c r="J36" s="71"/>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5">
        <f t="shared" si="5"/>
        <v>0</v>
      </c>
      <c r="AQ36" s="15">
        <f t="shared" si="3"/>
        <v>0</v>
      </c>
      <c r="AR36" s="48">
        <v>94.723414418678146</v>
      </c>
      <c r="AS36" s="48">
        <f t="shared" si="4"/>
        <v>0.36465309744458618</v>
      </c>
      <c r="AT36" s="35"/>
    </row>
    <row r="37" spans="1:46">
      <c r="A37" s="63" t="s">
        <v>62</v>
      </c>
      <c r="B37" s="22">
        <v>0</v>
      </c>
      <c r="C37" s="22">
        <v>0</v>
      </c>
      <c r="D37" s="22">
        <v>0</v>
      </c>
      <c r="E37" s="22">
        <v>0</v>
      </c>
      <c r="F37" s="22">
        <v>0</v>
      </c>
      <c r="G37" s="22">
        <v>0</v>
      </c>
      <c r="H37" s="69">
        <v>0</v>
      </c>
      <c r="I37" s="21">
        <v>0</v>
      </c>
      <c r="J37" s="71"/>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5">
        <f t="shared" si="5"/>
        <v>0</v>
      </c>
      <c r="AQ37" s="15">
        <f t="shared" si="3"/>
        <v>0</v>
      </c>
      <c r="AR37" s="48">
        <v>36.866334608357043</v>
      </c>
      <c r="AS37" s="48">
        <f t="shared" si="4"/>
        <v>0.14192291514055774</v>
      </c>
      <c r="AT37" s="35"/>
    </row>
    <row r="38" spans="1:46">
      <c r="A38" s="63" t="s">
        <v>63</v>
      </c>
      <c r="B38" s="68">
        <v>1</v>
      </c>
      <c r="C38" s="22">
        <v>0</v>
      </c>
      <c r="D38" s="68">
        <v>1</v>
      </c>
      <c r="E38" s="22">
        <v>0</v>
      </c>
      <c r="F38" s="22">
        <v>0</v>
      </c>
      <c r="G38" s="22">
        <v>0</v>
      </c>
      <c r="H38" s="68">
        <v>1</v>
      </c>
      <c r="I38" s="21">
        <v>0</v>
      </c>
      <c r="J38" s="71"/>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5">
        <f t="shared" si="5"/>
        <v>1</v>
      </c>
      <c r="AQ38" s="15">
        <f t="shared" si="3"/>
        <v>3</v>
      </c>
      <c r="AR38" s="48">
        <v>468.56437358615432</v>
      </c>
      <c r="AS38" s="48">
        <f t="shared" si="4"/>
        <v>1.8038143074652673</v>
      </c>
      <c r="AT38" s="35" t="s">
        <v>75</v>
      </c>
    </row>
    <row r="39" spans="1:46">
      <c r="A39" s="63" t="s">
        <v>64</v>
      </c>
      <c r="B39" s="22">
        <v>0</v>
      </c>
      <c r="C39" s="22">
        <v>0</v>
      </c>
      <c r="D39" s="22">
        <v>0</v>
      </c>
      <c r="E39" s="22">
        <v>0</v>
      </c>
      <c r="F39" s="22">
        <v>0</v>
      </c>
      <c r="G39" s="22">
        <v>0</v>
      </c>
      <c r="H39" s="69">
        <v>0</v>
      </c>
      <c r="I39" s="21">
        <v>0</v>
      </c>
      <c r="J39" s="71"/>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5">
        <f t="shared" si="5"/>
        <v>0</v>
      </c>
      <c r="AQ39" s="15">
        <f t="shared" si="3"/>
        <v>0</v>
      </c>
      <c r="AR39" s="48">
        <v>1590.708427876368</v>
      </c>
      <c r="AS39" s="48">
        <f t="shared" si="4"/>
        <v>6.1236892579956095</v>
      </c>
      <c r="AT39" s="35"/>
    </row>
    <row r="40" spans="1:46">
      <c r="A40" s="63" t="s">
        <v>65</v>
      </c>
      <c r="B40" s="22">
        <v>0</v>
      </c>
      <c r="C40" s="22">
        <v>0</v>
      </c>
      <c r="D40" s="22">
        <v>0</v>
      </c>
      <c r="E40" s="81">
        <v>0</v>
      </c>
      <c r="F40" s="81">
        <v>0</v>
      </c>
      <c r="G40" s="81">
        <v>0</v>
      </c>
      <c r="H40" s="69">
        <v>0</v>
      </c>
      <c r="I40" s="21">
        <v>0</v>
      </c>
      <c r="J40" s="71"/>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5">
        <f t="shared" si="5"/>
        <v>0</v>
      </c>
      <c r="AQ40" s="15">
        <f t="shared" si="3"/>
        <v>0</v>
      </c>
      <c r="AR40" s="48">
        <v>8856.832894500978</v>
      </c>
      <c r="AS40" s="48">
        <f t="shared" si="4"/>
        <v>34.095810084016939</v>
      </c>
      <c r="AT40" s="35"/>
    </row>
    <row r="41" spans="1:46">
      <c r="A41" s="63" t="s">
        <v>66</v>
      </c>
      <c r="B41" s="68">
        <v>1</v>
      </c>
      <c r="C41" s="22">
        <v>0</v>
      </c>
      <c r="D41" s="68">
        <v>1</v>
      </c>
      <c r="E41" s="22">
        <v>0</v>
      </c>
      <c r="F41" s="22">
        <v>0</v>
      </c>
      <c r="G41" s="68">
        <v>1</v>
      </c>
      <c r="H41" s="69">
        <v>0</v>
      </c>
      <c r="I41" s="21">
        <v>0</v>
      </c>
      <c r="J41" s="71"/>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5">
        <f t="shared" si="5"/>
        <v>1</v>
      </c>
      <c r="AQ41" s="15">
        <f t="shared" si="3"/>
        <v>3</v>
      </c>
      <c r="AR41" s="48">
        <v>102.6072824520801</v>
      </c>
      <c r="AS41" s="48">
        <f t="shared" si="4"/>
        <v>0.39500332199959864</v>
      </c>
      <c r="AT41" s="35" t="s">
        <v>75</v>
      </c>
    </row>
    <row r="42" spans="1:46" hidden="1">
      <c r="A42" s="16"/>
      <c r="B42" s="17"/>
      <c r="C42" s="17"/>
      <c r="D42" s="17"/>
      <c r="E42" s="17"/>
      <c r="F42" s="19"/>
      <c r="G42" s="19"/>
      <c r="H42" s="19"/>
      <c r="I42" s="73"/>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5">
        <f t="shared" si="5"/>
        <v>0</v>
      </c>
      <c r="AQ42" s="15">
        <f t="shared" si="3"/>
        <v>0</v>
      </c>
      <c r="AR42" s="48"/>
      <c r="AS42" s="48">
        <f t="shared" si="4"/>
        <v>0</v>
      </c>
      <c r="AT42" s="35"/>
    </row>
    <row r="43" spans="1:46" hidden="1">
      <c r="A43" s="16"/>
      <c r="B43" s="17"/>
      <c r="C43" s="17"/>
      <c r="D43" s="17"/>
      <c r="E43" s="17"/>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5">
        <f t="shared" si="5"/>
        <v>0</v>
      </c>
      <c r="AQ43" s="15">
        <f t="shared" si="3"/>
        <v>0</v>
      </c>
      <c r="AR43" s="48"/>
      <c r="AS43" s="48">
        <f t="shared" si="4"/>
        <v>0</v>
      </c>
      <c r="AT43" s="35"/>
    </row>
    <row r="44" spans="1:46" hidden="1">
      <c r="A44" s="16"/>
      <c r="B44" s="17"/>
      <c r="C44" s="17"/>
      <c r="D44" s="17"/>
      <c r="E44" s="17"/>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5">
        <f t="shared" si="5"/>
        <v>0</v>
      </c>
      <c r="AQ44" s="15">
        <f t="shared" si="3"/>
        <v>0</v>
      </c>
      <c r="AR44" s="48"/>
      <c r="AS44" s="48">
        <f t="shared" si="4"/>
        <v>0</v>
      </c>
      <c r="AT44" s="35"/>
    </row>
    <row r="45" spans="1:46" hidden="1">
      <c r="A45" s="16"/>
      <c r="B45" s="17"/>
      <c r="C45" s="17"/>
      <c r="D45" s="17"/>
      <c r="E45" s="17"/>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5">
        <f t="shared" si="5"/>
        <v>0</v>
      </c>
      <c r="AQ45" s="15">
        <f t="shared" si="3"/>
        <v>0</v>
      </c>
      <c r="AR45" s="48"/>
      <c r="AS45" s="48">
        <f t="shared" si="4"/>
        <v>0</v>
      </c>
      <c r="AT45" s="35"/>
    </row>
    <row r="46" spans="1:46" hidden="1">
      <c r="A46" s="16"/>
      <c r="B46" s="17"/>
      <c r="C46" s="17"/>
      <c r="D46" s="17"/>
      <c r="E46" s="17"/>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5">
        <f t="shared" si="5"/>
        <v>0</v>
      </c>
      <c r="AQ46" s="15">
        <f t="shared" si="3"/>
        <v>0</v>
      </c>
      <c r="AR46" s="48"/>
      <c r="AS46" s="48">
        <f t="shared" si="4"/>
        <v>0</v>
      </c>
      <c r="AT46" s="35"/>
    </row>
    <row r="47" spans="1:46" hidden="1">
      <c r="A47" s="16"/>
      <c r="B47" s="17"/>
      <c r="C47" s="17"/>
      <c r="D47" s="17"/>
      <c r="E47" s="17"/>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5">
        <f t="shared" si="5"/>
        <v>0</v>
      </c>
      <c r="AQ47" s="15">
        <f t="shared" si="3"/>
        <v>0</v>
      </c>
      <c r="AR47" s="48"/>
      <c r="AS47" s="48">
        <f t="shared" si="4"/>
        <v>0</v>
      </c>
      <c r="AT47" s="35"/>
    </row>
    <row r="48" spans="1:46" hidden="1">
      <c r="A48" s="16"/>
      <c r="B48" s="17"/>
      <c r="C48" s="17"/>
      <c r="D48" s="17"/>
      <c r="E48" s="17"/>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5">
        <f t="shared" si="5"/>
        <v>0</v>
      </c>
      <c r="AQ48" s="15">
        <f t="shared" si="3"/>
        <v>0</v>
      </c>
      <c r="AR48" s="48"/>
      <c r="AS48" s="48">
        <f t="shared" si="4"/>
        <v>0</v>
      </c>
      <c r="AT48" s="35"/>
    </row>
    <row r="49" spans="1:46" hidden="1">
      <c r="A49" s="16"/>
      <c r="B49" s="17"/>
      <c r="C49" s="17"/>
      <c r="D49" s="17"/>
      <c r="E49" s="17"/>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5">
        <f t="shared" si="5"/>
        <v>0</v>
      </c>
      <c r="AQ49" s="15">
        <f t="shared" si="3"/>
        <v>0</v>
      </c>
      <c r="AR49" s="48"/>
      <c r="AS49" s="48">
        <f t="shared" si="4"/>
        <v>0</v>
      </c>
      <c r="AT49" s="35"/>
    </row>
    <row r="50" spans="1:46" hidden="1">
      <c r="A50" s="16"/>
      <c r="B50" s="17"/>
      <c r="C50" s="17"/>
      <c r="D50" s="17"/>
      <c r="E50" s="17"/>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5">
        <f t="shared" si="5"/>
        <v>0</v>
      </c>
      <c r="AQ50" s="15">
        <f t="shared" si="3"/>
        <v>0</v>
      </c>
      <c r="AR50" s="48"/>
      <c r="AS50" s="48">
        <f t="shared" si="4"/>
        <v>0</v>
      </c>
      <c r="AT50" s="35"/>
    </row>
    <row r="51" spans="1:46" hidden="1">
      <c r="A51" s="16"/>
      <c r="B51" s="17"/>
      <c r="C51" s="17"/>
      <c r="D51" s="17"/>
      <c r="E51" s="17"/>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5">
        <f t="shared" si="5"/>
        <v>0</v>
      </c>
      <c r="AQ51" s="15">
        <f t="shared" si="3"/>
        <v>0</v>
      </c>
      <c r="AR51" s="48"/>
      <c r="AS51" s="48">
        <f t="shared" si="4"/>
        <v>0</v>
      </c>
      <c r="AT51" s="35"/>
    </row>
    <row r="52" spans="1:46" hidden="1">
      <c r="A52" s="16"/>
      <c r="B52" s="17"/>
      <c r="C52" s="17"/>
      <c r="D52" s="17"/>
      <c r="E52" s="17"/>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5">
        <f t="shared" si="5"/>
        <v>0</v>
      </c>
      <c r="AQ52" s="15">
        <f t="shared" si="3"/>
        <v>0</v>
      </c>
      <c r="AR52" s="48"/>
      <c r="AS52" s="48">
        <f t="shared" si="4"/>
        <v>0</v>
      </c>
      <c r="AT52" s="35"/>
    </row>
    <row r="53" spans="1:46" hidden="1">
      <c r="A53" s="16"/>
      <c r="B53" s="17"/>
      <c r="C53" s="17"/>
      <c r="D53" s="17"/>
      <c r="E53" s="17"/>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5">
        <f t="shared" si="5"/>
        <v>0</v>
      </c>
      <c r="AQ53" s="15">
        <f t="shared" si="3"/>
        <v>0</v>
      </c>
      <c r="AR53" s="48"/>
      <c r="AS53" s="48">
        <f t="shared" si="4"/>
        <v>0</v>
      </c>
      <c r="AT53" s="35"/>
    </row>
    <row r="54" spans="1:46" hidden="1">
      <c r="A54" s="16"/>
      <c r="B54" s="17"/>
      <c r="C54" s="17"/>
      <c r="D54" s="17"/>
      <c r="E54" s="17"/>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5">
        <f t="shared" si="5"/>
        <v>0</v>
      </c>
      <c r="AQ54" s="15">
        <f t="shared" si="3"/>
        <v>0</v>
      </c>
      <c r="AR54" s="48"/>
      <c r="AS54" s="48">
        <f t="shared" si="4"/>
        <v>0</v>
      </c>
      <c r="AT54" s="35"/>
    </row>
    <row r="55" spans="1:46" hidden="1">
      <c r="A55" s="16"/>
      <c r="B55" s="17"/>
      <c r="C55" s="17"/>
      <c r="D55" s="17"/>
      <c r="E55" s="17"/>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5">
        <f t="shared" si="5"/>
        <v>0</v>
      </c>
      <c r="AQ55" s="15">
        <f t="shared" si="3"/>
        <v>0</v>
      </c>
      <c r="AR55" s="48"/>
      <c r="AS55" s="48">
        <f t="shared" si="4"/>
        <v>0</v>
      </c>
      <c r="AT55" s="35"/>
    </row>
    <row r="56" spans="1:46" hidden="1">
      <c r="A56" s="16"/>
      <c r="B56" s="17"/>
      <c r="C56" s="17"/>
      <c r="D56" s="17"/>
      <c r="E56" s="17"/>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5">
        <f t="shared" si="5"/>
        <v>0</v>
      </c>
      <c r="AQ56" s="15">
        <f t="shared" si="3"/>
        <v>0</v>
      </c>
      <c r="AR56" s="48"/>
      <c r="AS56" s="48">
        <f t="shared" si="4"/>
        <v>0</v>
      </c>
      <c r="AT56" s="35"/>
    </row>
    <row r="57" spans="1:46" hidden="1">
      <c r="A57" s="16"/>
      <c r="B57" s="17"/>
      <c r="C57" s="17"/>
      <c r="D57" s="17"/>
      <c r="E57" s="17"/>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5">
        <f t="shared" si="5"/>
        <v>0</v>
      </c>
      <c r="AQ57" s="15">
        <f t="shared" si="3"/>
        <v>0</v>
      </c>
      <c r="AR57" s="48"/>
      <c r="AS57" s="48">
        <f t="shared" si="4"/>
        <v>0</v>
      </c>
      <c r="AT57" s="35"/>
    </row>
    <row r="58" spans="1:46" hidden="1">
      <c r="A58" s="16"/>
      <c r="B58" s="17"/>
      <c r="C58" s="17"/>
      <c r="D58" s="17"/>
      <c r="E58" s="17"/>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5">
        <f t="shared" si="5"/>
        <v>0</v>
      </c>
      <c r="AQ58" s="15">
        <f t="shared" si="3"/>
        <v>0</v>
      </c>
      <c r="AR58" s="48"/>
      <c r="AS58" s="48">
        <f t="shared" si="4"/>
        <v>0</v>
      </c>
      <c r="AT58" s="35"/>
    </row>
    <row r="59" spans="1:46" hidden="1">
      <c r="A59" s="16"/>
      <c r="B59" s="17"/>
      <c r="C59" s="17"/>
      <c r="D59" s="17"/>
      <c r="E59" s="17"/>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5">
        <f t="shared" si="5"/>
        <v>0</v>
      </c>
      <c r="AQ59" s="15">
        <f t="shared" si="3"/>
        <v>0</v>
      </c>
      <c r="AR59" s="48"/>
      <c r="AS59" s="48">
        <f t="shared" si="4"/>
        <v>0</v>
      </c>
      <c r="AT59" s="35"/>
    </row>
    <row r="60" spans="1:46" hidden="1">
      <c r="A60" s="16"/>
      <c r="B60" s="17"/>
      <c r="C60" s="17"/>
      <c r="D60" s="17"/>
      <c r="E60" s="17"/>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5">
        <f t="shared" si="5"/>
        <v>0</v>
      </c>
      <c r="AQ60" s="15">
        <f t="shared" si="3"/>
        <v>0</v>
      </c>
      <c r="AR60" s="48"/>
      <c r="AS60" s="48">
        <f t="shared" si="4"/>
        <v>0</v>
      </c>
      <c r="AT60" s="35"/>
    </row>
    <row r="61" spans="1:46" hidden="1">
      <c r="A61" s="16"/>
      <c r="B61" s="17"/>
      <c r="C61" s="17"/>
      <c r="D61" s="17"/>
      <c r="E61" s="17"/>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5">
        <f t="shared" si="5"/>
        <v>0</v>
      </c>
      <c r="AQ61" s="15">
        <f t="shared" si="3"/>
        <v>0</v>
      </c>
      <c r="AR61" s="48"/>
      <c r="AS61" s="48">
        <f t="shared" si="4"/>
        <v>0</v>
      </c>
      <c r="AT61" s="35"/>
    </row>
    <row r="62" spans="1:46" hidden="1">
      <c r="A62" s="16"/>
      <c r="B62" s="17"/>
      <c r="C62" s="17"/>
      <c r="D62" s="17"/>
      <c r="E62" s="17"/>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5">
        <f t="shared" si="5"/>
        <v>0</v>
      </c>
      <c r="AQ62" s="15">
        <f t="shared" si="3"/>
        <v>0</v>
      </c>
      <c r="AR62" s="48"/>
      <c r="AS62" s="48">
        <f t="shared" si="4"/>
        <v>0</v>
      </c>
      <c r="AT62" s="35"/>
    </row>
    <row r="63" spans="1:46" hidden="1">
      <c r="A63" s="16"/>
      <c r="B63" s="17"/>
      <c r="C63" s="17"/>
      <c r="D63" s="17"/>
      <c r="E63" s="17"/>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5">
        <f t="shared" si="5"/>
        <v>0</v>
      </c>
      <c r="AQ63" s="15">
        <f t="shared" si="3"/>
        <v>0</v>
      </c>
      <c r="AR63" s="48"/>
      <c r="AS63" s="48">
        <f t="shared" si="4"/>
        <v>0</v>
      </c>
      <c r="AT63" s="35"/>
    </row>
    <row r="64" spans="1:46" hidden="1">
      <c r="A64" s="16"/>
      <c r="B64" s="17"/>
      <c r="C64" s="17"/>
      <c r="D64" s="17"/>
      <c r="E64" s="17"/>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5">
        <f t="shared" si="5"/>
        <v>0</v>
      </c>
      <c r="AQ64" s="15">
        <f t="shared" si="3"/>
        <v>0</v>
      </c>
      <c r="AR64" s="48"/>
      <c r="AS64" s="48">
        <f t="shared" si="4"/>
        <v>0</v>
      </c>
      <c r="AT64" s="35"/>
    </row>
    <row r="65" spans="1:46" hidden="1">
      <c r="A65" s="16"/>
      <c r="B65" s="17"/>
      <c r="C65" s="17"/>
      <c r="D65" s="17"/>
      <c r="E65" s="17"/>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5">
        <f t="shared" si="5"/>
        <v>0</v>
      </c>
      <c r="AQ65" s="15">
        <f t="shared" si="3"/>
        <v>0</v>
      </c>
      <c r="AR65" s="48"/>
      <c r="AS65" s="48">
        <f t="shared" si="4"/>
        <v>0</v>
      </c>
      <c r="AT65" s="35"/>
    </row>
    <row r="66" spans="1:46" hidden="1">
      <c r="A66" s="16"/>
      <c r="B66" s="17"/>
      <c r="C66" s="17"/>
      <c r="D66" s="17"/>
      <c r="E66" s="17"/>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5">
        <f t="shared" si="5"/>
        <v>0</v>
      </c>
      <c r="AQ66" s="15">
        <f t="shared" ref="AQ66:AQ102" si="6">SUMIFS(B66:AO66,$B$103:$AO$103,"X")</f>
        <v>0</v>
      </c>
      <c r="AR66" s="48"/>
      <c r="AS66" s="48">
        <f t="shared" ref="AS66:AS97" si="7">IFERROR(AR66/$AR$102,0)*100</f>
        <v>0</v>
      </c>
      <c r="AT66" s="35"/>
    </row>
    <row r="67" spans="1:46" hidden="1">
      <c r="A67" s="16"/>
      <c r="B67" s="17"/>
      <c r="C67" s="17"/>
      <c r="D67" s="17"/>
      <c r="E67" s="17"/>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5">
        <f t="shared" ref="AP67:AP102" si="8">SUMIF($B$106:$U$106,"X",B67:U67)</f>
        <v>0</v>
      </c>
      <c r="AQ67" s="15">
        <f t="shared" si="6"/>
        <v>0</v>
      </c>
      <c r="AR67" s="48"/>
      <c r="AS67" s="48">
        <f t="shared" si="7"/>
        <v>0</v>
      </c>
      <c r="AT67" s="35"/>
    </row>
    <row r="68" spans="1:46" hidden="1">
      <c r="A68" s="16"/>
      <c r="B68" s="17"/>
      <c r="C68" s="17"/>
      <c r="D68" s="17"/>
      <c r="E68" s="17"/>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5">
        <f t="shared" si="8"/>
        <v>0</v>
      </c>
      <c r="AQ68" s="15">
        <f t="shared" si="6"/>
        <v>0</v>
      </c>
      <c r="AR68" s="48"/>
      <c r="AS68" s="48">
        <f t="shared" si="7"/>
        <v>0</v>
      </c>
      <c r="AT68" s="35"/>
    </row>
    <row r="69" spans="1:46" hidden="1">
      <c r="A69" s="16"/>
      <c r="B69" s="17"/>
      <c r="C69" s="17"/>
      <c r="D69" s="17"/>
      <c r="E69" s="17"/>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5">
        <f t="shared" si="8"/>
        <v>0</v>
      </c>
      <c r="AQ69" s="15">
        <f t="shared" si="6"/>
        <v>0</v>
      </c>
      <c r="AR69" s="48"/>
      <c r="AS69" s="48">
        <f t="shared" si="7"/>
        <v>0</v>
      </c>
      <c r="AT69" s="35"/>
    </row>
    <row r="70" spans="1:46" hidden="1">
      <c r="A70" s="16"/>
      <c r="B70" s="17"/>
      <c r="C70" s="17"/>
      <c r="D70" s="17"/>
      <c r="E70" s="17"/>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5">
        <f t="shared" si="8"/>
        <v>0</v>
      </c>
      <c r="AQ70" s="15">
        <f t="shared" si="6"/>
        <v>0</v>
      </c>
      <c r="AR70" s="48"/>
      <c r="AS70" s="48">
        <f t="shared" si="7"/>
        <v>0</v>
      </c>
      <c r="AT70" s="35"/>
    </row>
    <row r="71" spans="1:46" hidden="1">
      <c r="A71" s="16"/>
      <c r="B71" s="17"/>
      <c r="C71" s="17"/>
      <c r="D71" s="17"/>
      <c r="E71" s="17"/>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5">
        <f t="shared" si="8"/>
        <v>0</v>
      </c>
      <c r="AQ71" s="15">
        <f t="shared" si="6"/>
        <v>0</v>
      </c>
      <c r="AR71" s="48"/>
      <c r="AS71" s="48">
        <f t="shared" si="7"/>
        <v>0</v>
      </c>
      <c r="AT71" s="35"/>
    </row>
    <row r="72" spans="1:46" hidden="1">
      <c r="A72" s="16"/>
      <c r="B72" s="17"/>
      <c r="C72" s="17"/>
      <c r="D72" s="17"/>
      <c r="E72" s="17"/>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5">
        <f t="shared" si="8"/>
        <v>0</v>
      </c>
      <c r="AQ72" s="15">
        <f t="shared" si="6"/>
        <v>0</v>
      </c>
      <c r="AR72" s="48"/>
      <c r="AS72" s="48">
        <f t="shared" si="7"/>
        <v>0</v>
      </c>
      <c r="AT72" s="35"/>
    </row>
    <row r="73" spans="1:46" hidden="1">
      <c r="A73" s="16"/>
      <c r="B73" s="17"/>
      <c r="C73" s="17"/>
      <c r="D73" s="17"/>
      <c r="E73" s="17"/>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5">
        <f t="shared" si="8"/>
        <v>0</v>
      </c>
      <c r="AQ73" s="15">
        <f t="shared" si="6"/>
        <v>0</v>
      </c>
      <c r="AR73" s="48"/>
      <c r="AS73" s="48">
        <f t="shared" si="7"/>
        <v>0</v>
      </c>
      <c r="AT73" s="35"/>
    </row>
    <row r="74" spans="1:46" hidden="1">
      <c r="A74" s="16"/>
      <c r="B74" s="17"/>
      <c r="C74" s="17"/>
      <c r="D74" s="17"/>
      <c r="E74" s="17"/>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5">
        <f t="shared" si="8"/>
        <v>0</v>
      </c>
      <c r="AQ74" s="15">
        <f t="shared" si="6"/>
        <v>0</v>
      </c>
      <c r="AR74" s="48"/>
      <c r="AS74" s="48">
        <f t="shared" si="7"/>
        <v>0</v>
      </c>
      <c r="AT74" s="35"/>
    </row>
    <row r="75" spans="1:46" hidden="1">
      <c r="A75" s="16"/>
      <c r="B75" s="17"/>
      <c r="C75" s="17"/>
      <c r="D75" s="17"/>
      <c r="E75" s="17"/>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5">
        <f t="shared" si="8"/>
        <v>0</v>
      </c>
      <c r="AQ75" s="15">
        <f t="shared" si="6"/>
        <v>0</v>
      </c>
      <c r="AR75" s="48"/>
      <c r="AS75" s="48">
        <f t="shared" si="7"/>
        <v>0</v>
      </c>
      <c r="AT75" s="35"/>
    </row>
    <row r="76" spans="1:46" hidden="1">
      <c r="A76" s="16"/>
      <c r="B76" s="17"/>
      <c r="C76" s="17"/>
      <c r="D76" s="17"/>
      <c r="E76" s="17"/>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5">
        <f t="shared" si="8"/>
        <v>0</v>
      </c>
      <c r="AQ76" s="15">
        <f t="shared" si="6"/>
        <v>0</v>
      </c>
      <c r="AR76" s="48"/>
      <c r="AS76" s="48">
        <f t="shared" si="7"/>
        <v>0</v>
      </c>
      <c r="AT76" s="35"/>
    </row>
    <row r="77" spans="1:46" hidden="1">
      <c r="A77" s="16"/>
      <c r="B77" s="17"/>
      <c r="C77" s="17"/>
      <c r="D77" s="17"/>
      <c r="E77" s="17"/>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5">
        <f t="shared" si="8"/>
        <v>0</v>
      </c>
      <c r="AQ77" s="15">
        <f t="shared" si="6"/>
        <v>0</v>
      </c>
      <c r="AR77" s="48"/>
      <c r="AS77" s="48">
        <f t="shared" si="7"/>
        <v>0</v>
      </c>
      <c r="AT77" s="35"/>
    </row>
    <row r="78" spans="1:46" hidden="1">
      <c r="A78" s="16"/>
      <c r="B78" s="17"/>
      <c r="C78" s="17"/>
      <c r="D78" s="17"/>
      <c r="E78" s="17"/>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5">
        <f t="shared" si="8"/>
        <v>0</v>
      </c>
      <c r="AQ78" s="15">
        <f t="shared" si="6"/>
        <v>0</v>
      </c>
      <c r="AR78" s="48"/>
      <c r="AS78" s="48">
        <f t="shared" si="7"/>
        <v>0</v>
      </c>
      <c r="AT78" s="35"/>
    </row>
    <row r="79" spans="1:46" hidden="1">
      <c r="A79" s="16"/>
      <c r="B79" s="17"/>
      <c r="C79" s="17"/>
      <c r="D79" s="17"/>
      <c r="E79" s="17"/>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5">
        <f t="shared" si="8"/>
        <v>0</v>
      </c>
      <c r="AQ79" s="15">
        <f t="shared" si="6"/>
        <v>0</v>
      </c>
      <c r="AR79" s="48"/>
      <c r="AS79" s="48">
        <f t="shared" si="7"/>
        <v>0</v>
      </c>
      <c r="AT79" s="35"/>
    </row>
    <row r="80" spans="1:46" hidden="1">
      <c r="A80" s="16"/>
      <c r="B80" s="17"/>
      <c r="C80" s="17"/>
      <c r="D80" s="17"/>
      <c r="E80" s="17"/>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5">
        <f t="shared" si="8"/>
        <v>0</v>
      </c>
      <c r="AQ80" s="15">
        <f t="shared" si="6"/>
        <v>0</v>
      </c>
      <c r="AR80" s="48"/>
      <c r="AS80" s="48">
        <f t="shared" si="7"/>
        <v>0</v>
      </c>
      <c r="AT80" s="35"/>
    </row>
    <row r="81" spans="1:46" hidden="1">
      <c r="A81" s="16"/>
      <c r="B81" s="17"/>
      <c r="C81" s="17"/>
      <c r="D81" s="17"/>
      <c r="E81" s="17"/>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5">
        <f t="shared" si="8"/>
        <v>0</v>
      </c>
      <c r="AQ81" s="15">
        <f t="shared" si="6"/>
        <v>0</v>
      </c>
      <c r="AR81" s="48"/>
      <c r="AS81" s="48">
        <f t="shared" si="7"/>
        <v>0</v>
      </c>
      <c r="AT81" s="35"/>
    </row>
    <row r="82" spans="1:46" hidden="1">
      <c r="A82" s="16"/>
      <c r="B82" s="17"/>
      <c r="C82" s="17"/>
      <c r="D82" s="17"/>
      <c r="E82" s="17"/>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5">
        <f t="shared" si="8"/>
        <v>0</v>
      </c>
      <c r="AQ82" s="15">
        <f t="shared" si="6"/>
        <v>0</v>
      </c>
      <c r="AR82" s="48"/>
      <c r="AS82" s="48">
        <f t="shared" si="7"/>
        <v>0</v>
      </c>
      <c r="AT82" s="35"/>
    </row>
    <row r="83" spans="1:46" hidden="1">
      <c r="A83" s="16"/>
      <c r="B83" s="17"/>
      <c r="C83" s="17"/>
      <c r="D83" s="17"/>
      <c r="E83" s="17"/>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5">
        <f t="shared" si="8"/>
        <v>0</v>
      </c>
      <c r="AQ83" s="15">
        <f t="shared" si="6"/>
        <v>0</v>
      </c>
      <c r="AR83" s="48"/>
      <c r="AS83" s="48">
        <f t="shared" si="7"/>
        <v>0</v>
      </c>
      <c r="AT83" s="35"/>
    </row>
    <row r="84" spans="1:46" hidden="1">
      <c r="A84" s="16"/>
      <c r="B84" s="17"/>
      <c r="C84" s="17"/>
      <c r="D84" s="17"/>
      <c r="E84" s="17"/>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5">
        <f t="shared" si="8"/>
        <v>0</v>
      </c>
      <c r="AQ84" s="15">
        <f t="shared" si="6"/>
        <v>0</v>
      </c>
      <c r="AR84" s="48"/>
      <c r="AS84" s="48">
        <f t="shared" si="7"/>
        <v>0</v>
      </c>
      <c r="AT84" s="35"/>
    </row>
    <row r="85" spans="1:46" hidden="1">
      <c r="A85" s="16"/>
      <c r="B85" s="17"/>
      <c r="C85" s="17"/>
      <c r="D85" s="17"/>
      <c r="E85" s="17"/>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5">
        <f t="shared" si="8"/>
        <v>0</v>
      </c>
      <c r="AQ85" s="15">
        <f t="shared" si="6"/>
        <v>0</v>
      </c>
      <c r="AR85" s="48"/>
      <c r="AS85" s="48">
        <f t="shared" si="7"/>
        <v>0</v>
      </c>
      <c r="AT85" s="35"/>
    </row>
    <row r="86" spans="1:46" hidden="1">
      <c r="A86" s="16"/>
      <c r="B86" s="17"/>
      <c r="C86" s="17"/>
      <c r="D86" s="17"/>
      <c r="E86" s="17"/>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5">
        <f t="shared" si="8"/>
        <v>0</v>
      </c>
      <c r="AQ86" s="15">
        <f t="shared" si="6"/>
        <v>0</v>
      </c>
      <c r="AR86" s="48"/>
      <c r="AS86" s="48">
        <f t="shared" si="7"/>
        <v>0</v>
      </c>
      <c r="AT86" s="35"/>
    </row>
    <row r="87" spans="1:46" hidden="1">
      <c r="A87" s="16"/>
      <c r="B87" s="17"/>
      <c r="C87" s="17"/>
      <c r="D87" s="17"/>
      <c r="E87" s="17"/>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5">
        <f t="shared" si="8"/>
        <v>0</v>
      </c>
      <c r="AQ87" s="15">
        <f t="shared" si="6"/>
        <v>0</v>
      </c>
      <c r="AR87" s="48"/>
      <c r="AS87" s="48">
        <f t="shared" si="7"/>
        <v>0</v>
      </c>
      <c r="AT87" s="35"/>
    </row>
    <row r="88" spans="1:46" hidden="1">
      <c r="A88" s="16"/>
      <c r="B88" s="17"/>
      <c r="C88" s="17"/>
      <c r="D88" s="17"/>
      <c r="E88" s="17"/>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5">
        <f t="shared" si="8"/>
        <v>0</v>
      </c>
      <c r="AQ88" s="15">
        <f t="shared" si="6"/>
        <v>0</v>
      </c>
      <c r="AR88" s="48"/>
      <c r="AS88" s="48">
        <f t="shared" si="7"/>
        <v>0</v>
      </c>
      <c r="AT88" s="35"/>
    </row>
    <row r="89" spans="1:46" hidden="1">
      <c r="A89" s="16"/>
      <c r="B89" s="17"/>
      <c r="C89" s="17"/>
      <c r="D89" s="17"/>
      <c r="E89" s="17"/>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5">
        <f t="shared" si="8"/>
        <v>0</v>
      </c>
      <c r="AQ89" s="15">
        <f t="shared" si="6"/>
        <v>0</v>
      </c>
      <c r="AR89" s="48"/>
      <c r="AS89" s="48">
        <f t="shared" si="7"/>
        <v>0</v>
      </c>
      <c r="AT89" s="35"/>
    </row>
    <row r="90" spans="1:46" hidden="1">
      <c r="A90" s="16"/>
      <c r="B90" s="17"/>
      <c r="C90" s="17"/>
      <c r="D90" s="17"/>
      <c r="E90" s="17"/>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5">
        <f t="shared" si="8"/>
        <v>0</v>
      </c>
      <c r="AQ90" s="15">
        <f t="shared" si="6"/>
        <v>0</v>
      </c>
      <c r="AR90" s="48"/>
      <c r="AS90" s="48">
        <f t="shared" si="7"/>
        <v>0</v>
      </c>
      <c r="AT90" s="35"/>
    </row>
    <row r="91" spans="1:46" hidden="1">
      <c r="A91" s="16"/>
      <c r="B91" s="17"/>
      <c r="C91" s="17"/>
      <c r="D91" s="17"/>
      <c r="E91" s="17"/>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5">
        <f t="shared" si="8"/>
        <v>0</v>
      </c>
      <c r="AQ91" s="15">
        <f t="shared" si="6"/>
        <v>0</v>
      </c>
      <c r="AR91" s="48"/>
      <c r="AS91" s="48">
        <f t="shared" si="7"/>
        <v>0</v>
      </c>
      <c r="AT91" s="35"/>
    </row>
    <row r="92" spans="1:46" hidden="1">
      <c r="A92" s="16"/>
      <c r="B92" s="17"/>
      <c r="C92" s="17"/>
      <c r="D92" s="17"/>
      <c r="E92" s="17"/>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5">
        <f t="shared" si="8"/>
        <v>0</v>
      </c>
      <c r="AQ92" s="15">
        <f t="shared" si="6"/>
        <v>0</v>
      </c>
      <c r="AR92" s="48"/>
      <c r="AS92" s="48">
        <f t="shared" si="7"/>
        <v>0</v>
      </c>
      <c r="AT92" s="35"/>
    </row>
    <row r="93" spans="1:46" hidden="1">
      <c r="A93" s="16"/>
      <c r="B93" s="17"/>
      <c r="C93" s="17"/>
      <c r="D93" s="17"/>
      <c r="E93" s="17"/>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5">
        <f t="shared" si="8"/>
        <v>0</v>
      </c>
      <c r="AQ93" s="15">
        <f t="shared" si="6"/>
        <v>0</v>
      </c>
      <c r="AR93" s="48"/>
      <c r="AS93" s="48">
        <f t="shared" si="7"/>
        <v>0</v>
      </c>
      <c r="AT93" s="35"/>
    </row>
    <row r="94" spans="1:46" hidden="1">
      <c r="A94" s="16"/>
      <c r="B94" s="17"/>
      <c r="C94" s="17"/>
      <c r="D94" s="17"/>
      <c r="E94" s="17"/>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5">
        <f t="shared" si="8"/>
        <v>0</v>
      </c>
      <c r="AQ94" s="15">
        <f t="shared" si="6"/>
        <v>0</v>
      </c>
      <c r="AR94" s="48"/>
      <c r="AS94" s="48">
        <f t="shared" si="7"/>
        <v>0</v>
      </c>
      <c r="AT94" s="35"/>
    </row>
    <row r="95" spans="1:46" hidden="1">
      <c r="A95" s="16"/>
      <c r="B95" s="17"/>
      <c r="C95" s="17"/>
      <c r="D95" s="17"/>
      <c r="E95" s="17"/>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5">
        <f t="shared" si="8"/>
        <v>0</v>
      </c>
      <c r="AQ95" s="15">
        <f t="shared" si="6"/>
        <v>0</v>
      </c>
      <c r="AR95" s="48"/>
      <c r="AS95" s="48">
        <f t="shared" si="7"/>
        <v>0</v>
      </c>
      <c r="AT95" s="35"/>
    </row>
    <row r="96" spans="1:46" hidden="1">
      <c r="A96" s="16"/>
      <c r="B96" s="17"/>
      <c r="C96" s="17"/>
      <c r="D96" s="17"/>
      <c r="E96" s="17"/>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5">
        <f t="shared" si="8"/>
        <v>0</v>
      </c>
      <c r="AQ96" s="15">
        <f t="shared" si="6"/>
        <v>0</v>
      </c>
      <c r="AR96" s="48"/>
      <c r="AS96" s="48">
        <f t="shared" si="7"/>
        <v>0</v>
      </c>
      <c r="AT96" s="35"/>
    </row>
    <row r="97" spans="1:47" hidden="1">
      <c r="A97" s="16"/>
      <c r="B97" s="17"/>
      <c r="C97" s="17"/>
      <c r="D97" s="17"/>
      <c r="E97" s="17"/>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5">
        <f t="shared" si="8"/>
        <v>0</v>
      </c>
      <c r="AQ97" s="15">
        <f t="shared" si="6"/>
        <v>0</v>
      </c>
      <c r="AR97" s="48"/>
      <c r="AS97" s="48">
        <f t="shared" si="7"/>
        <v>0</v>
      </c>
      <c r="AT97" s="35"/>
    </row>
    <row r="98" spans="1:47" hidden="1">
      <c r="A98" s="16"/>
      <c r="B98" s="17"/>
      <c r="C98" s="17"/>
      <c r="D98" s="17"/>
      <c r="E98" s="17"/>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5">
        <f t="shared" si="8"/>
        <v>0</v>
      </c>
      <c r="AQ98" s="15">
        <f t="shared" si="6"/>
        <v>0</v>
      </c>
      <c r="AR98" s="48"/>
      <c r="AS98" s="48">
        <f t="shared" ref="AS98:AS101" si="9">IFERROR(AR98/$AR$102,0)*100</f>
        <v>0</v>
      </c>
      <c r="AT98" s="35"/>
    </row>
    <row r="99" spans="1:47" hidden="1">
      <c r="A99" s="16"/>
      <c r="B99" s="17"/>
      <c r="C99" s="17"/>
      <c r="D99" s="17"/>
      <c r="E99" s="17"/>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5">
        <f t="shared" si="8"/>
        <v>0</v>
      </c>
      <c r="AQ99" s="15">
        <f t="shared" si="6"/>
        <v>0</v>
      </c>
      <c r="AR99" s="48"/>
      <c r="AS99" s="48">
        <f t="shared" si="9"/>
        <v>0</v>
      </c>
      <c r="AT99" s="35"/>
    </row>
    <row r="100" spans="1:47" hidden="1">
      <c r="A100" s="16"/>
      <c r="B100" s="17"/>
      <c r="C100" s="17"/>
      <c r="D100" s="17"/>
      <c r="E100" s="17"/>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5">
        <f t="shared" si="8"/>
        <v>0</v>
      </c>
      <c r="AQ100" s="15">
        <f t="shared" si="6"/>
        <v>0</v>
      </c>
      <c r="AR100" s="48"/>
      <c r="AS100" s="48">
        <f t="shared" si="9"/>
        <v>0</v>
      </c>
      <c r="AT100" s="35"/>
    </row>
    <row r="101" spans="1:47" hidden="1">
      <c r="A101" s="16"/>
      <c r="B101" s="17"/>
      <c r="C101" s="17"/>
      <c r="D101" s="17"/>
      <c r="E101" s="17"/>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5">
        <f t="shared" si="8"/>
        <v>0</v>
      </c>
      <c r="AQ101" s="15">
        <f t="shared" si="6"/>
        <v>0</v>
      </c>
      <c r="AR101" s="48"/>
      <c r="AS101" s="48">
        <f t="shared" si="9"/>
        <v>0</v>
      </c>
      <c r="AT101" s="35"/>
    </row>
    <row r="102" spans="1:47">
      <c r="A102" s="14" t="s">
        <v>76</v>
      </c>
      <c r="B102" s="18">
        <f t="shared" ref="B102:AO102" si="10">SUM(B2:B101)</f>
        <v>26</v>
      </c>
      <c r="C102" s="18">
        <f t="shared" si="10"/>
        <v>15</v>
      </c>
      <c r="D102" s="18">
        <f t="shared" si="10"/>
        <v>25</v>
      </c>
      <c r="E102" s="18">
        <f t="shared" si="10"/>
        <v>15</v>
      </c>
      <c r="F102" s="18">
        <f t="shared" si="10"/>
        <v>15</v>
      </c>
      <c r="G102" s="18">
        <f t="shared" si="10"/>
        <v>13</v>
      </c>
      <c r="H102" s="18">
        <f t="shared" si="10"/>
        <v>19</v>
      </c>
      <c r="I102" s="18">
        <f t="shared" si="10"/>
        <v>15</v>
      </c>
      <c r="J102" s="18">
        <f t="shared" si="10"/>
        <v>0</v>
      </c>
      <c r="K102" s="18">
        <f t="shared" si="10"/>
        <v>0</v>
      </c>
      <c r="L102" s="18">
        <f t="shared" si="10"/>
        <v>0</v>
      </c>
      <c r="M102" s="18">
        <f t="shared" si="10"/>
        <v>0</v>
      </c>
      <c r="N102" s="18">
        <f t="shared" si="10"/>
        <v>0</v>
      </c>
      <c r="O102" s="18">
        <f t="shared" si="10"/>
        <v>0</v>
      </c>
      <c r="P102" s="18">
        <f t="shared" si="10"/>
        <v>0</v>
      </c>
      <c r="Q102" s="18">
        <f t="shared" si="10"/>
        <v>0</v>
      </c>
      <c r="R102" s="18">
        <f t="shared" si="10"/>
        <v>0</v>
      </c>
      <c r="S102" s="18">
        <f t="shared" si="10"/>
        <v>0</v>
      </c>
      <c r="T102" s="18">
        <f t="shared" si="10"/>
        <v>0</v>
      </c>
      <c r="U102" s="18">
        <f t="shared" si="10"/>
        <v>0</v>
      </c>
      <c r="V102" s="18">
        <f t="shared" si="10"/>
        <v>0</v>
      </c>
      <c r="W102" s="18">
        <f t="shared" si="10"/>
        <v>0</v>
      </c>
      <c r="X102" s="18">
        <f t="shared" si="10"/>
        <v>0</v>
      </c>
      <c r="Y102" s="18">
        <f t="shared" si="10"/>
        <v>0</v>
      </c>
      <c r="Z102" s="18">
        <f t="shared" si="10"/>
        <v>0</v>
      </c>
      <c r="AA102" s="18">
        <f t="shared" si="10"/>
        <v>0</v>
      </c>
      <c r="AB102" s="18">
        <f t="shared" si="10"/>
        <v>0</v>
      </c>
      <c r="AC102" s="18">
        <f t="shared" si="10"/>
        <v>0</v>
      </c>
      <c r="AD102" s="18">
        <f t="shared" si="10"/>
        <v>0</v>
      </c>
      <c r="AE102" s="18">
        <f t="shared" si="10"/>
        <v>0</v>
      </c>
      <c r="AF102" s="18">
        <f t="shared" si="10"/>
        <v>0</v>
      </c>
      <c r="AG102" s="18">
        <f t="shared" si="10"/>
        <v>0</v>
      </c>
      <c r="AH102" s="18">
        <f t="shared" si="10"/>
        <v>0</v>
      </c>
      <c r="AI102" s="18">
        <f t="shared" si="10"/>
        <v>0</v>
      </c>
      <c r="AJ102" s="18">
        <f t="shared" si="10"/>
        <v>0</v>
      </c>
      <c r="AK102" s="18">
        <f t="shared" si="10"/>
        <v>0</v>
      </c>
      <c r="AL102" s="18">
        <f t="shared" si="10"/>
        <v>0</v>
      </c>
      <c r="AM102" s="18">
        <f t="shared" si="10"/>
        <v>0</v>
      </c>
      <c r="AN102" s="18">
        <f t="shared" si="10"/>
        <v>0</v>
      </c>
      <c r="AO102" s="18">
        <f t="shared" si="10"/>
        <v>0</v>
      </c>
      <c r="AP102" s="15">
        <f t="shared" si="8"/>
        <v>77</v>
      </c>
      <c r="AQ102" s="15">
        <f t="shared" si="6"/>
        <v>143</v>
      </c>
      <c r="AR102" s="49">
        <f>SUM(AR2:AR101)</f>
        <v>25976.308739040014</v>
      </c>
      <c r="AS102" s="49">
        <f>SUM(AS2:AS101)</f>
        <v>100.00000000000001</v>
      </c>
      <c r="AT102" s="35"/>
    </row>
    <row r="103" spans="1:47">
      <c r="A103" s="57" t="s">
        <v>77</v>
      </c>
      <c r="B103" s="57" t="s">
        <v>75</v>
      </c>
      <c r="C103" s="57" t="s">
        <v>75</v>
      </c>
      <c r="D103" s="57" t="s">
        <v>75</v>
      </c>
      <c r="E103" s="57" t="s">
        <v>75</v>
      </c>
      <c r="F103" s="57" t="s">
        <v>75</v>
      </c>
      <c r="G103" s="57" t="s">
        <v>75</v>
      </c>
      <c r="H103" s="57" t="s">
        <v>75</v>
      </c>
      <c r="I103" s="57" t="s">
        <v>75</v>
      </c>
      <c r="J103" s="57"/>
      <c r="K103" s="57"/>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9"/>
      <c r="AQ103" s="9"/>
      <c r="AR103" s="79"/>
      <c r="AS103" s="79"/>
      <c r="AT103" s="36"/>
      <c r="AU103" s="36"/>
    </row>
    <row r="104" spans="1:47">
      <c r="A104" s="6" t="s">
        <v>78</v>
      </c>
      <c r="B104" s="6"/>
      <c r="C104" s="6"/>
      <c r="D104" s="6"/>
      <c r="E104" s="6" t="s">
        <v>75</v>
      </c>
      <c r="F104" s="6" t="s">
        <v>75</v>
      </c>
      <c r="G104" s="6"/>
      <c r="H104" s="6"/>
      <c r="I104" s="6" t="s">
        <v>75</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9"/>
      <c r="AQ104" s="9"/>
      <c r="AR104" s="79"/>
      <c r="AS104" s="79"/>
      <c r="AT104" s="36"/>
      <c r="AU104" s="36"/>
    </row>
    <row r="105" spans="1:47">
      <c r="A105" s="6" t="s">
        <v>79</v>
      </c>
      <c r="B105" s="6" t="s">
        <v>75</v>
      </c>
      <c r="C105" s="6" t="s">
        <v>75</v>
      </c>
      <c r="D105" s="6" t="s">
        <v>75</v>
      </c>
      <c r="E105" s="6" t="s">
        <v>75</v>
      </c>
      <c r="F105" s="6" t="s">
        <v>75</v>
      </c>
      <c r="G105" s="77" t="s">
        <v>75</v>
      </c>
      <c r="H105" s="77"/>
      <c r="I105" s="77"/>
      <c r="J105" s="77"/>
      <c r="K105" s="77"/>
      <c r="L105" s="77"/>
      <c r="M105" s="77"/>
      <c r="N105" s="77"/>
      <c r="O105" s="77"/>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77"/>
      <c r="AP105" s="9"/>
      <c r="AQ105" s="9"/>
      <c r="AR105" s="50"/>
      <c r="AS105" s="50"/>
      <c r="AT105" s="36"/>
      <c r="AU105" s="36"/>
    </row>
    <row r="106" spans="1:47">
      <c r="A106" s="6" t="s">
        <v>80</v>
      </c>
      <c r="B106" s="6"/>
      <c r="C106" s="6"/>
      <c r="D106" s="6"/>
      <c r="E106" s="6" t="s">
        <v>75</v>
      </c>
      <c r="F106" s="6" t="s">
        <v>75</v>
      </c>
      <c r="G106" s="77" t="s">
        <v>75</v>
      </c>
      <c r="H106" s="77" t="s">
        <v>75</v>
      </c>
      <c r="I106" s="77" t="s">
        <v>75</v>
      </c>
      <c r="J106" s="77"/>
      <c r="K106" s="77"/>
      <c r="L106" s="77"/>
      <c r="M106" s="77"/>
      <c r="N106" s="77"/>
      <c r="O106" s="77"/>
      <c r="P106" s="77"/>
      <c r="Q106" s="77"/>
      <c r="R106" s="77"/>
      <c r="S106" s="77"/>
      <c r="T106" s="77"/>
      <c r="U106" s="77"/>
      <c r="V106" s="77"/>
      <c r="W106" s="77"/>
      <c r="X106" s="77"/>
      <c r="Y106" s="77"/>
      <c r="Z106" s="77"/>
      <c r="AA106" s="77"/>
      <c r="AB106" s="77"/>
      <c r="AC106" s="77"/>
      <c r="AD106" s="77"/>
      <c r="AE106" s="77"/>
      <c r="AF106" s="77"/>
      <c r="AG106" s="77"/>
      <c r="AH106" s="77"/>
      <c r="AI106" s="77"/>
      <c r="AJ106" s="77"/>
      <c r="AK106" s="77"/>
      <c r="AL106" s="77"/>
      <c r="AM106" s="77"/>
      <c r="AN106" s="77"/>
      <c r="AO106" s="77"/>
      <c r="AP106" s="9"/>
      <c r="AQ106" s="9"/>
      <c r="AR106" s="50"/>
      <c r="AS106" s="50"/>
      <c r="AT106" s="36"/>
      <c r="AU106" s="36"/>
    </row>
    <row r="107" spans="1:47">
      <c r="A107" s="6" t="s">
        <v>81</v>
      </c>
      <c r="B107" s="6" t="s">
        <v>75</v>
      </c>
      <c r="C107" s="6" t="s">
        <v>75</v>
      </c>
      <c r="D107" s="6" t="s">
        <v>75</v>
      </c>
      <c r="E107" s="6" t="s">
        <v>75</v>
      </c>
      <c r="F107" s="6" t="s">
        <v>75</v>
      </c>
      <c r="G107" s="77" t="s">
        <v>75</v>
      </c>
      <c r="H107" s="77" t="s">
        <v>75</v>
      </c>
      <c r="I107" s="77"/>
      <c r="J107" s="77"/>
      <c r="K107" s="77"/>
      <c r="L107" s="77"/>
      <c r="M107" s="77"/>
      <c r="N107" s="77"/>
      <c r="O107" s="77"/>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77"/>
      <c r="AP107" s="9"/>
      <c r="AQ107" s="9"/>
      <c r="AR107" s="50"/>
      <c r="AS107" s="50"/>
      <c r="AT107" s="36"/>
      <c r="AU107" s="36"/>
    </row>
    <row r="108" spans="1:47">
      <c r="A108" s="6" t="s">
        <v>82</v>
      </c>
      <c r="B108" s="78" t="s">
        <v>75</v>
      </c>
      <c r="C108" s="6"/>
      <c r="D108" s="6" t="s">
        <v>75</v>
      </c>
      <c r="E108" s="6"/>
      <c r="F108" s="6"/>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9"/>
      <c r="AQ108" s="9"/>
      <c r="AR108" s="50"/>
      <c r="AS108" s="50"/>
      <c r="AT108" s="36"/>
      <c r="AU108" s="36"/>
    </row>
    <row r="109" spans="1:47">
      <c r="A109" s="58" t="s">
        <v>83</v>
      </c>
      <c r="B109" s="59"/>
      <c r="C109" s="59"/>
      <c r="D109" s="59"/>
      <c r="E109" s="59"/>
      <c r="F109" s="59"/>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9"/>
      <c r="AQ109" s="10"/>
      <c r="AR109" s="50"/>
      <c r="AS109" s="50"/>
      <c r="AT109" s="36"/>
      <c r="AU109" s="36"/>
    </row>
    <row r="110" spans="1:47">
      <c r="A110" s="7"/>
      <c r="B110" s="8"/>
      <c r="C110" s="8"/>
      <c r="D110" s="8"/>
      <c r="E110" s="8"/>
      <c r="F110" s="8"/>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10"/>
      <c r="AR110" s="50"/>
      <c r="AS110" s="50"/>
      <c r="AT110" s="36"/>
      <c r="AU110" s="36"/>
    </row>
    <row r="111" spans="1:47">
      <c r="A111" s="37" t="s">
        <v>84</v>
      </c>
      <c r="B111" s="38"/>
      <c r="C111" s="38"/>
      <c r="D111" s="38"/>
      <c r="E111" s="38"/>
      <c r="F111" s="38"/>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11"/>
      <c r="AQ111" s="40"/>
      <c r="AR111" s="51"/>
      <c r="AS111" s="51"/>
    </row>
    <row r="112" spans="1:47">
      <c r="A112" s="30" t="s">
        <v>85</v>
      </c>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11"/>
      <c r="AQ112" s="42"/>
      <c r="AR112" s="52"/>
      <c r="AS112" s="52"/>
    </row>
    <row r="113" spans="1:45">
      <c r="A113" s="4" t="s">
        <v>86</v>
      </c>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1"/>
      <c r="AQ113" s="42"/>
      <c r="AR113" s="53"/>
      <c r="AS113" s="53"/>
    </row>
    <row r="114" spans="1:45">
      <c r="A114" s="5" t="s">
        <v>87</v>
      </c>
      <c r="B114" s="92" t="s">
        <v>88</v>
      </c>
      <c r="C114" s="93"/>
      <c r="D114" s="93"/>
      <c r="E114" s="93"/>
      <c r="F114" s="93"/>
      <c r="G114" s="93"/>
      <c r="H114" s="93"/>
      <c r="I114" s="93"/>
      <c r="J114" s="93"/>
      <c r="K114" s="93"/>
      <c r="L114" s="93"/>
      <c r="M114" s="93"/>
      <c r="N114" s="93"/>
      <c r="O114" s="93"/>
      <c r="P114" s="93"/>
      <c r="Q114" s="93"/>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11"/>
      <c r="AQ114" s="10"/>
      <c r="AR114" s="54"/>
      <c r="AS114" s="54"/>
    </row>
    <row r="115" spans="1:45" ht="15.75" customHeight="1">
      <c r="A115" s="45"/>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1"/>
      <c r="AR115" s="55"/>
      <c r="AS115" s="55"/>
    </row>
    <row r="219" spans="12:12" ht="15" customHeight="1">
      <c r="L219" s="34" t="s">
        <v>89</v>
      </c>
    </row>
  </sheetData>
  <autoFilter ref="A1:AT109" xr:uid="{8FEA7034-7C2D-4492-94A2-FA509F726479}"/>
  <mergeCells count="1">
    <mergeCell ref="B114:Q114"/>
  </mergeCells>
  <phoneticPr fontId="6" type="noConversion"/>
  <conditionalFormatting sqref="A1: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G13:G17 J13:AO41 AT16 F42: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F8" sqref="F8"/>
    </sheetView>
  </sheetViews>
  <sheetFormatPr defaultColWidth="11.42578125" defaultRowHeight="15"/>
  <cols>
    <col min="1" max="3" width="28.42578125" style="29" customWidth="1"/>
  </cols>
  <sheetData>
    <row r="1" spans="1:3">
      <c r="A1" s="61" t="s">
        <v>90</v>
      </c>
      <c r="B1" s="61" t="s">
        <v>91</v>
      </c>
      <c r="C1" s="61" t="s">
        <v>92</v>
      </c>
    </row>
    <row r="2" spans="1:3">
      <c r="A2" s="28">
        <v>1</v>
      </c>
      <c r="B2" s="28" t="str" cm="1">
        <f t="array" ref="B2:B9">TRANSPOSE(_xlfn._xlws.FILTER('Aptitud final'!1:1,'Aptitud final'!103:103="X"))</f>
        <v>avicultura_postura</v>
      </c>
      <c r="C2" s="28" t="s">
        <v>13</v>
      </c>
    </row>
    <row r="3" spans="1:3">
      <c r="A3" s="28">
        <f>IF(B3="","",A2+1)</f>
        <v>2</v>
      </c>
      <c r="B3" s="28" t="str">
        <v>ganaderia_doble_proposito</v>
      </c>
      <c r="C3" s="28" t="s">
        <v>13</v>
      </c>
    </row>
    <row r="4" spans="1:3">
      <c r="A4" s="28">
        <f t="shared" ref="A4:A67" si="0">IF(B4="","",A3+1)</f>
        <v>3</v>
      </c>
      <c r="B4" s="28" t="str">
        <v>porcicultura_cria_levante</v>
      </c>
      <c r="C4" s="28" t="s">
        <v>13</v>
      </c>
    </row>
    <row r="5" spans="1:3">
      <c r="A5" s="28">
        <f t="shared" si="0"/>
        <v>4</v>
      </c>
      <c r="B5" s="28" t="str">
        <v>banano</v>
      </c>
      <c r="C5" s="28" t="s">
        <v>13</v>
      </c>
    </row>
    <row r="6" spans="1:3">
      <c r="A6" s="28">
        <f t="shared" si="0"/>
        <v>5</v>
      </c>
      <c r="B6" s="28" t="str">
        <v>cacao</v>
      </c>
      <c r="C6" s="28" t="s">
        <v>13</v>
      </c>
    </row>
    <row r="7" spans="1:3">
      <c r="A7" s="28">
        <f t="shared" si="0"/>
        <v>6</v>
      </c>
      <c r="B7" s="28" t="str">
        <v>cafe</v>
      </c>
      <c r="C7" s="28" t="s">
        <v>18</v>
      </c>
    </row>
    <row r="8" spans="1:3">
      <c r="A8" s="86">
        <f t="shared" si="0"/>
        <v>7</v>
      </c>
      <c r="B8" s="86" t="str">
        <v>mora</v>
      </c>
      <c r="C8" s="86" t="s">
        <v>18</v>
      </c>
    </row>
    <row r="9" spans="1:3">
      <c r="A9" s="87">
        <f t="shared" si="0"/>
        <v>8</v>
      </c>
      <c r="B9" s="87" t="str">
        <v>naranja_tangelo</v>
      </c>
      <c r="C9" s="87" t="s">
        <v>13</v>
      </c>
    </row>
    <row r="10" spans="1:3">
      <c r="A10" s="29" t="str">
        <f t="shared" si="0"/>
        <v/>
      </c>
    </row>
    <row r="11" spans="1:3">
      <c r="A11" s="29" t="str">
        <f t="shared" si="0"/>
        <v/>
      </c>
    </row>
    <row r="12" spans="1:3">
      <c r="A12" s="29" t="str">
        <f t="shared" si="0"/>
        <v/>
      </c>
    </row>
    <row r="13" spans="1:3">
      <c r="A13" s="29" t="str">
        <f t="shared" si="0"/>
        <v/>
      </c>
    </row>
    <row r="14" spans="1:3">
      <c r="A14" s="29" t="str">
        <f t="shared" si="0"/>
        <v/>
      </c>
    </row>
    <row r="15" spans="1:3">
      <c r="A15" s="29" t="str">
        <f t="shared" si="0"/>
        <v/>
      </c>
    </row>
    <row r="16" spans="1:3">
      <c r="A16" s="29" t="str">
        <f t="shared" si="0"/>
        <v/>
      </c>
    </row>
    <row r="17" spans="1:1">
      <c r="A17" s="29" t="str">
        <f t="shared" si="0"/>
        <v/>
      </c>
    </row>
    <row r="18" spans="1:1">
      <c r="A18" s="29" t="str">
        <f>IF(B18="","",A17+1)</f>
        <v/>
      </c>
    </row>
    <row r="19" spans="1:1">
      <c r="A19" s="29" t="str">
        <f>IF(B19="","",A18+1)</f>
        <v/>
      </c>
    </row>
    <row r="20" spans="1:1">
      <c r="A20" s="29" t="str">
        <f>IF(B20="","",A19+1)</f>
        <v/>
      </c>
    </row>
    <row r="21" spans="1:1">
      <c r="A21" s="29" t="str">
        <f>IF(B21="","",A20+1)</f>
        <v/>
      </c>
    </row>
    <row r="22" spans="1:1">
      <c r="A22" s="29" t="str">
        <f t="shared" si="0"/>
        <v/>
      </c>
    </row>
    <row r="23" spans="1:1">
      <c r="A23" s="29" t="str">
        <f t="shared" si="0"/>
        <v/>
      </c>
    </row>
    <row r="24" spans="1:1">
      <c r="A24" s="29" t="str">
        <f t="shared" si="0"/>
        <v/>
      </c>
    </row>
    <row r="25" spans="1:1">
      <c r="A25" s="29" t="str">
        <f t="shared" si="0"/>
        <v/>
      </c>
    </row>
    <row r="26" spans="1:1">
      <c r="A26" s="29" t="str">
        <f t="shared" si="0"/>
        <v/>
      </c>
    </row>
    <row r="27" spans="1:1">
      <c r="A27" s="29" t="str">
        <f t="shared" si="0"/>
        <v/>
      </c>
    </row>
    <row r="28" spans="1:1">
      <c r="A28" s="29" t="str">
        <f t="shared" si="0"/>
        <v/>
      </c>
    </row>
    <row r="29" spans="1:1">
      <c r="A29" s="29" t="str">
        <f t="shared" si="0"/>
        <v/>
      </c>
    </row>
    <row r="30" spans="1:1">
      <c r="A30" s="29" t="str">
        <f t="shared" si="0"/>
        <v/>
      </c>
    </row>
    <row r="31" spans="1:1">
      <c r="A31" s="29" t="str">
        <f t="shared" si="0"/>
        <v/>
      </c>
    </row>
    <row r="32" spans="1:1">
      <c r="A32" s="29" t="str">
        <f t="shared" si="0"/>
        <v/>
      </c>
    </row>
    <row r="33" spans="1:1">
      <c r="A33" s="29" t="str">
        <f t="shared" si="0"/>
        <v/>
      </c>
    </row>
    <row r="34" spans="1:1">
      <c r="A34" s="29" t="str">
        <f t="shared" si="0"/>
        <v/>
      </c>
    </row>
    <row r="35" spans="1:1">
      <c r="A35" s="29" t="str">
        <f t="shared" si="0"/>
        <v/>
      </c>
    </row>
    <row r="36" spans="1:1">
      <c r="A36" s="29" t="str">
        <f t="shared" si="0"/>
        <v/>
      </c>
    </row>
    <row r="37" spans="1:1">
      <c r="A37" s="29" t="str">
        <f t="shared" si="0"/>
        <v/>
      </c>
    </row>
    <row r="38" spans="1:1">
      <c r="A38" s="29" t="str">
        <f t="shared" si="0"/>
        <v/>
      </c>
    </row>
    <row r="39" spans="1:1">
      <c r="A39" s="29" t="str">
        <f t="shared" si="0"/>
        <v/>
      </c>
    </row>
    <row r="40" spans="1:1">
      <c r="A40" s="29" t="str">
        <f t="shared" si="0"/>
        <v/>
      </c>
    </row>
    <row r="41" spans="1:1">
      <c r="A41" s="29" t="str">
        <f t="shared" si="0"/>
        <v/>
      </c>
    </row>
    <row r="42" spans="1:1">
      <c r="A42" s="29" t="str">
        <f t="shared" si="0"/>
        <v/>
      </c>
    </row>
    <row r="43" spans="1:1">
      <c r="A43" s="29" t="str">
        <f t="shared" si="0"/>
        <v/>
      </c>
    </row>
    <row r="44" spans="1:1">
      <c r="A44" s="29" t="str">
        <f t="shared" si="0"/>
        <v/>
      </c>
    </row>
    <row r="45" spans="1:1">
      <c r="A45" s="29" t="str">
        <f t="shared" si="0"/>
        <v/>
      </c>
    </row>
    <row r="46" spans="1:1">
      <c r="A46" s="29" t="str">
        <f t="shared" si="0"/>
        <v/>
      </c>
    </row>
    <row r="47" spans="1:1">
      <c r="A47" s="29" t="str">
        <f t="shared" si="0"/>
        <v/>
      </c>
    </row>
    <row r="48" spans="1:1">
      <c r="A48" s="29" t="str">
        <f t="shared" si="0"/>
        <v/>
      </c>
    </row>
    <row r="49" spans="1:1">
      <c r="A49" s="29" t="str">
        <f t="shared" si="0"/>
        <v/>
      </c>
    </row>
    <row r="50" spans="1:1">
      <c r="A50" s="29" t="str">
        <f t="shared" si="0"/>
        <v/>
      </c>
    </row>
    <row r="51" spans="1:1">
      <c r="A51" s="29" t="str">
        <f t="shared" si="0"/>
        <v/>
      </c>
    </row>
    <row r="52" spans="1:1">
      <c r="A52" s="29" t="str">
        <f t="shared" si="0"/>
        <v/>
      </c>
    </row>
    <row r="53" spans="1:1">
      <c r="A53" s="29" t="str">
        <f t="shared" si="0"/>
        <v/>
      </c>
    </row>
    <row r="54" spans="1:1">
      <c r="A54" s="29" t="str">
        <f t="shared" si="0"/>
        <v/>
      </c>
    </row>
    <row r="55" spans="1:1">
      <c r="A55" s="29" t="str">
        <f t="shared" si="0"/>
        <v/>
      </c>
    </row>
    <row r="56" spans="1:1">
      <c r="A56" s="29" t="str">
        <f t="shared" si="0"/>
        <v/>
      </c>
    </row>
    <row r="57" spans="1:1">
      <c r="A57" s="29" t="str">
        <f t="shared" si="0"/>
        <v/>
      </c>
    </row>
    <row r="58" spans="1:1">
      <c r="A58" s="29" t="str">
        <f t="shared" si="0"/>
        <v/>
      </c>
    </row>
    <row r="59" spans="1:1">
      <c r="A59" s="29" t="str">
        <f t="shared" si="0"/>
        <v/>
      </c>
    </row>
    <row r="60" spans="1:1">
      <c r="A60" s="29" t="str">
        <f t="shared" si="0"/>
        <v/>
      </c>
    </row>
    <row r="61" spans="1:1">
      <c r="A61" s="29" t="str">
        <f t="shared" si="0"/>
        <v/>
      </c>
    </row>
    <row r="62" spans="1:1">
      <c r="A62" s="29" t="str">
        <f t="shared" si="0"/>
        <v/>
      </c>
    </row>
    <row r="63" spans="1:1">
      <c r="A63" s="29" t="str">
        <f t="shared" si="0"/>
        <v/>
      </c>
    </row>
    <row r="64" spans="1:1">
      <c r="A64" s="29" t="str">
        <f t="shared" si="0"/>
        <v/>
      </c>
    </row>
    <row r="65" spans="1:1">
      <c r="A65" s="29" t="str">
        <f t="shared" si="0"/>
        <v/>
      </c>
    </row>
    <row r="66" spans="1:1">
      <c r="A66" s="29" t="str">
        <f t="shared" si="0"/>
        <v/>
      </c>
    </row>
    <row r="67" spans="1:1">
      <c r="A67" s="29" t="str">
        <f t="shared" si="0"/>
        <v/>
      </c>
    </row>
    <row r="68" spans="1:1">
      <c r="A68" s="29" t="str">
        <f t="shared" ref="A68:A100" si="1">IF(B68="","",A67+1)</f>
        <v/>
      </c>
    </row>
    <row r="69" spans="1:1">
      <c r="A69" s="29" t="str">
        <f t="shared" si="1"/>
        <v/>
      </c>
    </row>
    <row r="70" spans="1:1">
      <c r="A70" s="29" t="str">
        <f t="shared" si="1"/>
        <v/>
      </c>
    </row>
    <row r="71" spans="1:1">
      <c r="A71" s="29" t="str">
        <f t="shared" si="1"/>
        <v/>
      </c>
    </row>
    <row r="72" spans="1:1">
      <c r="A72" s="29" t="str">
        <f t="shared" si="1"/>
        <v/>
      </c>
    </row>
    <row r="73" spans="1:1">
      <c r="A73" s="29" t="str">
        <f t="shared" si="1"/>
        <v/>
      </c>
    </row>
    <row r="74" spans="1:1">
      <c r="A74" s="29" t="str">
        <f t="shared" si="1"/>
        <v/>
      </c>
    </row>
    <row r="75" spans="1:1">
      <c r="A75" s="29" t="str">
        <f t="shared" si="1"/>
        <v/>
      </c>
    </row>
    <row r="76" spans="1:1">
      <c r="A76" s="29" t="str">
        <f t="shared" si="1"/>
        <v/>
      </c>
    </row>
    <row r="77" spans="1:1">
      <c r="A77" s="29" t="str">
        <f t="shared" si="1"/>
        <v/>
      </c>
    </row>
    <row r="78" spans="1:1">
      <c r="A78" s="29" t="str">
        <f t="shared" si="1"/>
        <v/>
      </c>
    </row>
    <row r="79" spans="1:1">
      <c r="A79" s="29" t="str">
        <f t="shared" si="1"/>
        <v/>
      </c>
    </row>
    <row r="80" spans="1:1">
      <c r="A80" s="29" t="str">
        <f t="shared" si="1"/>
        <v/>
      </c>
    </row>
    <row r="81" spans="1:1">
      <c r="A81" s="29" t="str">
        <f t="shared" si="1"/>
        <v/>
      </c>
    </row>
    <row r="82" spans="1:1">
      <c r="A82" s="29" t="str">
        <f t="shared" si="1"/>
        <v/>
      </c>
    </row>
    <row r="83" spans="1:1">
      <c r="A83" s="29" t="str">
        <f t="shared" si="1"/>
        <v/>
      </c>
    </row>
    <row r="84" spans="1:1">
      <c r="A84" s="29" t="str">
        <f t="shared" si="1"/>
        <v/>
      </c>
    </row>
    <row r="85" spans="1:1">
      <c r="A85" s="29" t="str">
        <f t="shared" si="1"/>
        <v/>
      </c>
    </row>
    <row r="86" spans="1:1">
      <c r="A86" s="29" t="str">
        <f t="shared" si="1"/>
        <v/>
      </c>
    </row>
    <row r="87" spans="1:1">
      <c r="A87" s="29" t="str">
        <f t="shared" si="1"/>
        <v/>
      </c>
    </row>
    <row r="88" spans="1:1">
      <c r="A88" s="29" t="str">
        <f t="shared" si="1"/>
        <v/>
      </c>
    </row>
    <row r="89" spans="1:1">
      <c r="A89" s="29" t="str">
        <f t="shared" si="1"/>
        <v/>
      </c>
    </row>
    <row r="90" spans="1:1">
      <c r="A90" s="29" t="str">
        <f t="shared" si="1"/>
        <v/>
      </c>
    </row>
    <row r="91" spans="1:1">
      <c r="A91" s="29" t="str">
        <f t="shared" si="1"/>
        <v/>
      </c>
    </row>
    <row r="92" spans="1:1">
      <c r="A92" s="29" t="str">
        <f t="shared" si="1"/>
        <v/>
      </c>
    </row>
    <row r="93" spans="1:1">
      <c r="A93" s="29" t="str">
        <f t="shared" si="1"/>
        <v/>
      </c>
    </row>
    <row r="94" spans="1:1">
      <c r="A94" s="29" t="str">
        <f t="shared" si="1"/>
        <v/>
      </c>
    </row>
    <row r="95" spans="1:1">
      <c r="A95" s="29" t="str">
        <f t="shared" si="1"/>
        <v/>
      </c>
    </row>
    <row r="96" spans="1:1">
      <c r="A96" s="29" t="str">
        <f t="shared" si="1"/>
        <v/>
      </c>
    </row>
    <row r="97" spans="1:1">
      <c r="A97" s="29" t="str">
        <f t="shared" si="1"/>
        <v/>
      </c>
    </row>
    <row r="98" spans="1:1">
      <c r="A98" s="29" t="str">
        <f t="shared" si="1"/>
        <v/>
      </c>
    </row>
    <row r="99" spans="1:1">
      <c r="A99" s="29" t="str">
        <f t="shared" si="1"/>
        <v/>
      </c>
    </row>
    <row r="100" spans="1:1">
      <c r="A100" s="29"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topLeftCell="B201" workbookViewId="0">
      <selection activeCell="J208" sqref="J208"/>
    </sheetView>
  </sheetViews>
  <sheetFormatPr defaultColWidth="8.85546875" defaultRowHeight="15"/>
  <cols>
    <col min="1" max="2" width="33" style="1" customWidth="1"/>
    <col min="3" max="3" width="42.140625" bestFit="1" customWidth="1"/>
  </cols>
  <sheetData>
    <row r="1" spans="1:3">
      <c r="A1" s="12" t="str" cm="1">
        <f t="array" ref="A1:A500">[2]Diccionario!$A$1:$A$500</f>
        <v>Tipo</v>
      </c>
      <c r="B1" s="12" t="str" cm="1">
        <f t="array" ref="B1:B500">[2]Diccionario!$B$1:$B$500</f>
        <v>Linea</v>
      </c>
      <c r="C1" s="12"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caprinos_doble_proposito</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ovinos_doble_proposito</v>
      </c>
      <c r="C231" t="str">
        <v>ovinos doble propósito</v>
      </c>
    </row>
    <row r="232" spans="1:3">
      <c r="A232" s="1" t="str">
        <v>pecuaria</v>
      </c>
      <c r="B232" s="1" t="str">
        <v>ovinos_leche</v>
      </c>
      <c r="C232" t="str">
        <v>ovinos de leche</v>
      </c>
    </row>
    <row r="233" spans="1:3">
      <c r="A233" s="1" t="str">
        <v>pecuaria</v>
      </c>
      <c r="B233" s="1" t="str">
        <v>ovinos_triple_proposito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t="str">
        <v>agricola</v>
      </c>
      <c r="B332" s="1" t="str">
        <v>yuca_amarilla</v>
      </c>
      <c r="C332" t="str">
        <v>yuca amarilla</v>
      </c>
    </row>
    <row r="333" spans="1:3">
      <c r="A333" s="1" t="str">
        <v>agricola</v>
      </c>
      <c r="B333" s="1" t="str">
        <v>limon_mandarino_limon_criollo</v>
      </c>
      <c r="C333" t="str">
        <v>limón mandarino en asocio con limón criollo</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25879056839e320833b92c479800ca5">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21a5b3cd2b4348861c660623b9e378c4"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BD3D899F-53F6-4A52-A764-C27C9821A073}"/>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Miryam Gonzalez Villamil</cp:lastModifiedBy>
  <cp:revision/>
  <dcterms:created xsi:type="dcterms:W3CDTF">2023-06-01T14:44:35Z</dcterms:created>
  <dcterms:modified xsi:type="dcterms:W3CDTF">2025-11-24T18:39:49Z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