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MOCOA\"/>
    </mc:Choice>
  </mc:AlternateContent>
  <xr:revisionPtr revIDLastSave="0" documentId="13_ncr:1_{1FA89A4B-F8B4-4C2E-B44B-0EEA6D656C89}" xr6:coauthVersionLast="47" xr6:coauthVersionMax="47" xr10:uidLastSave="{00000000-0000-0000-0000-000000000000}"/>
  <bookViews>
    <workbookView xWindow="3864" yWindow="3360" windowWidth="17280" windowHeight="8880" firstSheet="5" activeTab="5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PRODUCTO'!$D$25:$F$38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7" l="1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I16" i="6"/>
  <c r="F26" i="9" l="1"/>
  <c r="F27" i="9"/>
  <c r="F28" i="9"/>
  <c r="F29" i="9"/>
  <c r="F30" i="9"/>
  <c r="F31" i="9"/>
  <c r="F32" i="9"/>
  <c r="F33" i="9"/>
  <c r="F34" i="9"/>
  <c r="G34" i="9" s="1" a="1"/>
  <c r="G34" i="9" s="1"/>
  <c r="F35" i="9"/>
  <c r="F36" i="9"/>
  <c r="F37" i="9"/>
  <c r="F38" i="9"/>
  <c r="G38" i="9" s="1" a="1"/>
  <c r="G38" i="9" s="1"/>
  <c r="E26" i="9"/>
  <c r="E27" i="9"/>
  <c r="E28" i="9"/>
  <c r="E29" i="9"/>
  <c r="E30" i="9"/>
  <c r="E31" i="9"/>
  <c r="E32" i="9"/>
  <c r="E33" i="9"/>
  <c r="E34" i="9"/>
  <c r="E35" i="9"/>
  <c r="E36" i="9"/>
  <c r="E37" i="9"/>
  <c r="G37" i="9" s="1" a="1"/>
  <c r="E38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25" i="9"/>
  <c r="E25" i="9"/>
  <c r="F25" i="9"/>
  <c r="C26" i="9"/>
  <c r="C27" i="9"/>
  <c r="C28" i="9"/>
  <c r="C29" i="9"/>
  <c r="C30" i="9"/>
  <c r="C31" i="9"/>
  <c r="C32" i="9"/>
  <c r="C33" i="9"/>
  <c r="C34" i="9"/>
  <c r="C35" i="9"/>
  <c r="G35" i="9" s="1" a="1"/>
  <c r="G35" i="9" s="1"/>
  <c r="C36" i="9"/>
  <c r="G36" i="9" s="1" a="1"/>
  <c r="G36" i="9" s="1"/>
  <c r="C37" i="9"/>
  <c r="C38" i="9"/>
  <c r="C25" i="9"/>
  <c r="G33" i="9" a="1"/>
  <c r="H15" i="9"/>
  <c r="H12" i="9"/>
  <c r="H9" i="9"/>
  <c r="H8" i="9"/>
  <c r="H5" i="9"/>
  <c r="H3" i="9"/>
  <c r="G37" i="9" l="1"/>
  <c r="G33" i="9"/>
  <c r="G9" i="8" l="1"/>
  <c r="G15" i="8"/>
  <c r="G12" i="8" l="1"/>
  <c r="G5" i="8" l="1"/>
  <c r="G3" i="8"/>
  <c r="G8" i="8"/>
  <c r="H4" i="8" l="1"/>
  <c r="H8" i="8"/>
  <c r="H6" i="8"/>
  <c r="H3" i="8"/>
  <c r="H5" i="8"/>
  <c r="H13" i="8"/>
  <c r="H10" i="8"/>
  <c r="H12" i="8"/>
  <c r="H11" i="8"/>
  <c r="H16" i="8"/>
  <c r="H14" i="8"/>
  <c r="H15" i="8"/>
  <c r="H9" i="8"/>
  <c r="H7" i="8"/>
  <c r="I9" i="6" l="1"/>
  <c r="I13" i="6"/>
  <c r="I17" i="6"/>
  <c r="I6" i="6"/>
  <c r="I7" i="6"/>
  <c r="I8" i="6"/>
  <c r="I15" i="6"/>
  <c r="I10" i="6"/>
  <c r="I11" i="6"/>
  <c r="I12" i="6"/>
  <c r="I14" i="6"/>
  <c r="I18" i="6"/>
  <c r="I19" i="6"/>
  <c r="I20" i="6"/>
  <c r="I5" i="6"/>
  <c r="M5" i="7"/>
  <c r="G26" i="9" l="1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25" i="9" a="1"/>
  <c r="G25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<sst xmlns="http://schemas.openxmlformats.org/spreadsheetml/2006/main" count="594" uniqueCount="278">
  <si>
    <t>Tabla 1. Organizaciones de la Agricultura Familiar (OAF) participantes de los encuentros territoriales en el municipio de Mocoa</t>
  </si>
  <si>
    <t>Nombre y sigla asociación</t>
  </si>
  <si>
    <t>Principales productos comercializados</t>
  </si>
  <si>
    <t>No. de familias asociadas</t>
  </si>
  <si>
    <t>Servicios que presta la OAF</t>
  </si>
  <si>
    <t>Asociación Paraiso Escondido</t>
  </si>
  <si>
    <t>Cachama</t>
  </si>
  <si>
    <t>Comercialización colectíva</t>
  </si>
  <si>
    <t>Tilapia</t>
  </si>
  <si>
    <t xml:space="preserve">Asociacion de Apicultores Huevos Kalpa </t>
  </si>
  <si>
    <t>Huevos</t>
  </si>
  <si>
    <t>Asociacón de Cultivadores de Caña Vereda La Tebaida- ASOCAÑATE</t>
  </si>
  <si>
    <t>Panela</t>
  </si>
  <si>
    <t>Asociación de Ganaderos de Mocoa- ASOGAN</t>
  </si>
  <si>
    <t>Res kg en pie</t>
  </si>
  <si>
    <t>Queso</t>
  </si>
  <si>
    <t>Leche</t>
  </si>
  <si>
    <t>Asociación de Mujeres Progresistas</t>
  </si>
  <si>
    <t>Pollo kg en pie</t>
  </si>
  <si>
    <t>Asociación de Plataneros El Muelle- Puerto Guzman- ASOPLAT</t>
  </si>
  <si>
    <t>Plátano</t>
  </si>
  <si>
    <t>Asociación de Productores de Cacao del Piedemonte Amazónico- APROCAPA</t>
  </si>
  <si>
    <t>Cacao</t>
  </si>
  <si>
    <t>Asociación de Productores de Villa Garzón- ASOPROCAVI</t>
  </si>
  <si>
    <t xml:space="preserve">Sacha Inchi </t>
  </si>
  <si>
    <t>Asociación Servicios Del Campo</t>
  </si>
  <si>
    <t>Lechon kg en pie</t>
  </si>
  <si>
    <t>Cerdo kg en pie</t>
  </si>
  <si>
    <t>Cooperatía Multiactiva De La Amazonía Colombiana- COOPACOL</t>
  </si>
  <si>
    <t>Café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</si>
  <si>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Mocoa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</si>
  <si>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</si>
  <si>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</si>
  <si>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</si>
  <si>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</si>
  <si>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</si>
  <si>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</si>
  <si>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</si>
  <si>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</t>
  </si>
  <si>
    <t>Intermediarios 100%</t>
  </si>
  <si>
    <t>No</t>
  </si>
  <si>
    <t>Contado</t>
  </si>
  <si>
    <t>Puerto Guzman- Casco Urbano</t>
  </si>
  <si>
    <t xml:space="preserve">Asociacion de Avicultores Huevos Kalpa </t>
  </si>
  <si>
    <t>Cubeta X 30 unidades</t>
  </si>
  <si>
    <t>Minoristas 100%</t>
  </si>
  <si>
    <t>Casco urbano</t>
  </si>
  <si>
    <t>Asociación de Cultivadores de Caña Vereda La Tebaida- ASOCAÑATE</t>
  </si>
  <si>
    <t>Paca X 15 unidades</t>
  </si>
  <si>
    <t>Consumidor final 20%
Plaza de mercado local 80%</t>
  </si>
  <si>
    <t>Vereda La tebaida 20%
Casco Urbano Mocoa 80%</t>
  </si>
  <si>
    <t xml:space="preserve">Res </t>
  </si>
  <si>
    <t xml:space="preserve"> kg en pie</t>
  </si>
  <si>
    <t>Finca 100%</t>
  </si>
  <si>
    <t>Intermediarios 50%
Consumidor final 50%</t>
  </si>
  <si>
    <t>Finca 50%
Vereda Pueblo Viejo 50%</t>
  </si>
  <si>
    <t>Litro</t>
  </si>
  <si>
    <t xml:space="preserve">Pollo </t>
  </si>
  <si>
    <t>Punto de venta 100%</t>
  </si>
  <si>
    <t>Pacha X 30 kg</t>
  </si>
  <si>
    <t>Intermediarios 80%
Mayorista 20%</t>
  </si>
  <si>
    <t>Casco urbano Mocoa 80%
Sibundoy 20%</t>
  </si>
  <si>
    <t>Bulto X 50 kg</t>
  </si>
  <si>
    <t>Asociación Aprocapa Mocoa 100%</t>
  </si>
  <si>
    <t>Bulto X 30 kg</t>
  </si>
  <si>
    <t>Cooperatíva Orito Putumayo 100%</t>
  </si>
  <si>
    <t>Lechón</t>
  </si>
  <si>
    <t xml:space="preserve"> Kg en pie</t>
  </si>
  <si>
    <t xml:space="preserve">Consumidor final 100% </t>
  </si>
  <si>
    <t>Cerdo</t>
  </si>
  <si>
    <t>Intermediario 80%
Consumidor final 20%</t>
  </si>
  <si>
    <t>Vereda Pepino 80%
Finca 20%</t>
  </si>
  <si>
    <t>Cooperatíva Multiactiva De La Amazonía Colombiana- COOPACOL</t>
  </si>
  <si>
    <t>Pitalito Casco Urbano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</si>
  <si>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</si>
  <si>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Mocoa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</si>
  <si>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</si>
  <si>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</si>
  <si>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</si>
  <si>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</si>
  <si>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</si>
  <si>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Comercializadora El Acuario</t>
  </si>
  <si>
    <t>Minoristas</t>
  </si>
  <si>
    <t>Cabecera Municipal</t>
  </si>
  <si>
    <t>Vereda Planadas-Ticumayoy -Pepino</t>
  </si>
  <si>
    <t xml:space="preserve"> </t>
  </si>
  <si>
    <t>Asociacion de Productores de Cacaco de Villagarzón</t>
  </si>
  <si>
    <t>Sancha inchi</t>
  </si>
  <si>
    <t>Villagarzón</t>
  </si>
  <si>
    <t>Villagarzón diferentes veredas</t>
  </si>
  <si>
    <t>Asociacion de productores de Cacao del Piedemonte Amazonico</t>
  </si>
  <si>
    <t>Asociación</t>
  </si>
  <si>
    <t>Condagua, Alto eslabon, La Eme, Planadas , Medio Afan</t>
  </si>
  <si>
    <t>Asociación Granja Integral Vereda El Mezon Municipio de Mocoa</t>
  </si>
  <si>
    <t>Lechon</t>
  </si>
  <si>
    <t>Vereda El Mezón</t>
  </si>
  <si>
    <t>Veredas La tebaida, El Pepino, La Eme, San Antonio</t>
  </si>
  <si>
    <t>Veredas Planadas, Ticuamayoy,  Pepino</t>
  </si>
  <si>
    <t>Cooperactiva Multiactiva de la Amazonía Colombiana</t>
  </si>
  <si>
    <t>Cooperatíva</t>
  </si>
  <si>
    <t>Tebaida, Zarzal, Ticuanayoy, Pepino, Campucana</t>
  </si>
  <si>
    <t>Cooperatíva Multiactiva de la Plaza de Mercado de Mocoa</t>
  </si>
  <si>
    <t>Yuca amarilla</t>
  </si>
  <si>
    <t xml:space="preserve">Yunguillo, Condagua </t>
  </si>
  <si>
    <t>Tebaida, Pepino</t>
  </si>
  <si>
    <t>Maíz</t>
  </si>
  <si>
    <t>Condagua, La Eme, Las Toldas</t>
  </si>
  <si>
    <t>Yunguillo, Condagua, Toldas</t>
  </si>
  <si>
    <t>Huevo</t>
  </si>
  <si>
    <t>Veredas San Antonio, Pueblo Viejo</t>
  </si>
  <si>
    <t>Plaza de Mercado de Villagarzón</t>
  </si>
  <si>
    <t>Veredas Puerto Limon,  Castellana</t>
  </si>
  <si>
    <t>Surticarnes La Granja</t>
  </si>
  <si>
    <t>Veredas Tebaida, Pepino, Las mesas, Puerto Limón</t>
  </si>
  <si>
    <t>Veredas Ticuanayoy, Condagua, Tebaida, Pepino</t>
  </si>
  <si>
    <t>Veredas Pueblo Viejo, Moncalrt, Tebaida</t>
  </si>
  <si>
    <t>Tienda La Tebaida</t>
  </si>
  <si>
    <t>Vereda La Tebaida</t>
  </si>
  <si>
    <t>La Eme, La Tebaida, Pepino, las Mesas</t>
  </si>
  <si>
    <t>Veredas La Floridita, Las Mesas, La Tebaida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</si>
  <si>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Mocoa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</si>
  <si>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</si>
  <si>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</si>
  <si>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</si>
  <si>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</si>
  <si>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</si>
  <si>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</si>
  <si>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Semanal</t>
  </si>
  <si>
    <t>Punto de venta</t>
  </si>
  <si>
    <t>Asociacion de Productores de Cacaco de Villagarzón- ASOPROCAVI</t>
  </si>
  <si>
    <t>Bulto X 40 kg</t>
  </si>
  <si>
    <t>Cabecera municipal</t>
  </si>
  <si>
    <t>Asociacion de productores de Cacao del Piedemonte Amazonico- ASOPROCAPA</t>
  </si>
  <si>
    <t>Centro de acopio</t>
  </si>
  <si>
    <t>Asociación Granja Integral Vereda El Mezón Municipio de Mocoa</t>
  </si>
  <si>
    <t>kg en pie</t>
  </si>
  <si>
    <t>Semestral</t>
  </si>
  <si>
    <t>Finca</t>
  </si>
  <si>
    <t>Cooperactiva Multiactiva de la Amazonía Colombiana- COOPACOL</t>
  </si>
  <si>
    <t>Bulto X 62 kg</t>
  </si>
  <si>
    <t>Plaza de mercado</t>
  </si>
  <si>
    <t>Bulto X 30 panelas</t>
  </si>
  <si>
    <t>Pachas X 32 kg</t>
  </si>
  <si>
    <t>Racimo 10-15 kg</t>
  </si>
  <si>
    <t>Kg en pie</t>
  </si>
  <si>
    <t>Cada 2 dias</t>
  </si>
  <si>
    <t>En la tienda</t>
  </si>
  <si>
    <t>Diario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</si>
  <si>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</si>
  <si>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</si>
  <si>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</si>
  <si>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</si>
  <si>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</si>
  <si>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</si>
  <si>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</si>
  <si>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</si>
  <si>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</si>
  <si>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</si>
  <si>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</si>
  <si>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</si>
  <si>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09TdL-38</t>
  </si>
  <si>
    <t>Asociacion Muso Pakan 
Asociación Mocoa Asociacioón Aprocapa</t>
  </si>
  <si>
    <t>25%
25%
50%</t>
  </si>
  <si>
    <t>Mocoa Casco Urbano 75%
Puerto Guzman 25%</t>
  </si>
  <si>
    <t>10PeLs1-30</t>
  </si>
  <si>
    <t>Caña panelera (Panela)</t>
  </si>
  <si>
    <t>Panela X 20 kg</t>
  </si>
  <si>
    <t>Minorista
Plaza de mercado local</t>
  </si>
  <si>
    <t>10%
90%</t>
  </si>
  <si>
    <t>Mocoa Casco Urbano 100%</t>
  </si>
  <si>
    <t>11Pf-23</t>
  </si>
  <si>
    <t>Maíz amaillo tradicional</t>
  </si>
  <si>
    <t>Arroba</t>
  </si>
  <si>
    <t>Plaza de mercado local</t>
  </si>
  <si>
    <t>Casco urbano  Mocoa</t>
  </si>
  <si>
    <t>11PeLs1-23</t>
  </si>
  <si>
    <t>Yuca</t>
  </si>
  <si>
    <t>Bulto X 60 kg</t>
  </si>
  <si>
    <t xml:space="preserve">Casco urbano Mocoa 100% 
</t>
  </si>
  <si>
    <t>09TbL-38</t>
  </si>
  <si>
    <t>Racimo X 15 kg</t>
  </si>
  <si>
    <t>Intermediarios
Minorista
Plaza de mercado</t>
  </si>
  <si>
    <t>65%
15%
20%</t>
  </si>
  <si>
    <t>Casco urbano Villa Garzon 40%
Casco Urbano Mocoa 60%</t>
  </si>
  <si>
    <t>Piscicultura (tilapia)</t>
  </si>
  <si>
    <t>Intermediarios</t>
  </si>
  <si>
    <t>Puerto Guzman- Casco urbano</t>
  </si>
  <si>
    <t>Piscicultura (cachama)</t>
  </si>
  <si>
    <t xml:space="preserve">Intermediarios
Consumidor final
Minorista
</t>
  </si>
  <si>
    <r>
      <t>34%
46</t>
    </r>
    <r>
      <rPr>
        <strike/>
        <sz val="9"/>
        <color rgb="FF000000"/>
        <rFont val="Arial"/>
        <family val="2"/>
      </rPr>
      <t>%</t>
    </r>
    <r>
      <rPr>
        <sz val="9"/>
        <color rgb="FF000000"/>
        <rFont val="Arial"/>
        <family val="2"/>
      </rPr>
      <t xml:space="preserve">
20%</t>
    </r>
  </si>
  <si>
    <t>Puerto Guzman 34%
Mocoa casco urbano 19.8%
Finca 46.2%</t>
  </si>
  <si>
    <t>07Tai-49</t>
  </si>
  <si>
    <t>Avicultura engorde</t>
  </si>
  <si>
    <t xml:space="preserve">Intemediarios
Consumidor final
Minorista
Punto de venta
</t>
  </si>
  <si>
    <t>17.5%
32.5%
25%
25%</t>
  </si>
  <si>
    <t>Puerto limón 25%
Cabecera muniipal 37.5%
Centro poblado 25%</t>
  </si>
  <si>
    <t>10PeL-30</t>
  </si>
  <si>
    <t>Sacha Inchi</t>
  </si>
  <si>
    <t>Kilo en almendra</t>
  </si>
  <si>
    <t>Asoprocavi</t>
  </si>
  <si>
    <t>Casco urbano Villa Garzón 100%</t>
  </si>
  <si>
    <t>Avicultura postura (huevo)</t>
  </si>
  <si>
    <t xml:space="preserve">Intermediario
Consumidor final
</t>
  </si>
  <si>
    <t>25%
75%</t>
  </si>
  <si>
    <t>Casco urbano Mocoa 25%
Finca vereda la M 50%
Centro poblado 25%</t>
  </si>
  <si>
    <t>Porcicultura ceba</t>
  </si>
  <si>
    <t>Intermediarios
Minorista</t>
  </si>
  <si>
    <t>70%
30%</t>
  </si>
  <si>
    <t>Centro poblado 85%
Casco urbano Mocoa 15%</t>
  </si>
  <si>
    <t>Porcicultura cria</t>
  </si>
  <si>
    <t>Lechones</t>
  </si>
  <si>
    <t xml:space="preserve">Consumidor final  </t>
  </si>
  <si>
    <t>09Pe-38</t>
  </si>
  <si>
    <t xml:space="preserve">Casco Urbano Mocoa 
Cooperatíva Mocoa 
</t>
  </si>
  <si>
    <t>66%
34%</t>
  </si>
  <si>
    <t>Casco urbano Mocoa 66%
Casco Urbano Pitalito 34%</t>
  </si>
  <si>
    <t>Ganaderia dp (res kg en pie)</t>
  </si>
  <si>
    <t>Intermediarios
Consumidor final</t>
  </si>
  <si>
    <t xml:space="preserve">Villa Garzón 13.4 %
Finca 33.3%
Mocoa  cabecera municipal 33.3%
Centro poblado 20%
</t>
  </si>
  <si>
    <t>Ganadería dp (leche)</t>
  </si>
  <si>
    <t xml:space="preserve">Consumidor final 
Minoristas </t>
  </si>
  <si>
    <t>50%
50%</t>
  </si>
  <si>
    <t>Mocoa casco urbano 50%
Finca 50%</t>
  </si>
  <si>
    <t>Ganaderia dp (queso)</t>
  </si>
  <si>
    <t>Intermediario
Consumidor final
Minorista</t>
  </si>
  <si>
    <t>40%
20%
40%</t>
  </si>
  <si>
    <t>Mocoa cabecera municipal 90%
Finca 10%</t>
  </si>
  <si>
    <t>Productos</t>
  </si>
  <si>
    <t>linea</t>
  </si>
  <si>
    <t>ufh</t>
  </si>
  <si>
    <t>corregimiento_vereda</t>
  </si>
  <si>
    <t>avicultura_engorde</t>
  </si>
  <si>
    <t>PUERTO LIMON</t>
  </si>
  <si>
    <t>ganaderia_doble_proposito</t>
  </si>
  <si>
    <t>LA TEBAIDA</t>
  </si>
  <si>
    <t>cafe</t>
  </si>
  <si>
    <t>Caña panelera (panela)</t>
  </si>
  <si>
    <t>platano</t>
  </si>
  <si>
    <t>VILLA GLORIA</t>
  </si>
  <si>
    <t>piscicultura_tilapia_cachama</t>
  </si>
  <si>
    <t>cacao</t>
  </si>
  <si>
    <t>ESMERALDA SARDINAS</t>
  </si>
  <si>
    <t>Porcicultura</t>
  </si>
  <si>
    <t>porcicultura_ceba</t>
  </si>
  <si>
    <t>Piscicultura (tilapia-cachama)</t>
  </si>
  <si>
    <t>porcicultura_cria</t>
  </si>
  <si>
    <t>Avicultura de engorde</t>
  </si>
  <si>
    <t>avicultura_postura</t>
  </si>
  <si>
    <t>EL ZARZAL</t>
  </si>
  <si>
    <t>Avicultura postura</t>
  </si>
  <si>
    <t>sacha_inchi</t>
  </si>
  <si>
    <t>Ganadería dp (carne bovina)</t>
  </si>
  <si>
    <t>cana_panelera</t>
  </si>
  <si>
    <t>yuca</t>
  </si>
  <si>
    <t>CONDAGUA</t>
  </si>
  <si>
    <t>maiz_amarillo_tradicional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</si>
  <si>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</si>
  <si>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</si>
  <si>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</si>
  <si>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</si>
  <si>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Panela X 2 kg</t>
  </si>
  <si>
    <t>Maíz amarillo tradicional</t>
  </si>
  <si>
    <t>kilogramo</t>
  </si>
  <si>
    <t xml:space="preserve">Línea productiva </t>
  </si>
  <si>
    <t>Promedio</t>
  </si>
  <si>
    <t>Verificar</t>
  </si>
  <si>
    <t xml:space="preserve">Maíz </t>
  </si>
  <si>
    <t>Cacao*</t>
  </si>
  <si>
    <t>Avicultura engorde**</t>
  </si>
  <si>
    <t>Porcicultura***</t>
  </si>
  <si>
    <t>Ganaderia dp (res kg en pie****)</t>
  </si>
  <si>
    <t>Avicultura postura (huevo)**</t>
  </si>
  <si>
    <t>SAFHA INCHI NO TIENE INFORMACION</t>
  </si>
  <si>
    <t>Precio a escala municipal</t>
  </si>
  <si>
    <t>Precio a escala departamental</t>
  </si>
  <si>
    <t>Precios a escala nacional</t>
  </si>
  <si>
    <t>Precios gremios (FEDECACAO*, FENAVI**,PORKCOLOMBIA***, FEDEGAN****)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</si>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</sst>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</numFmts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2"/>
      <color rgb="FF222222"/>
      <name val="Arial"/>
      <family val="2"/>
    </font>
    <font>
      <sz val="9"/>
      <color rgb="FFFF0000"/>
      <name val="Arial"/>
      <family val="2"/>
    </font>
    <font>
      <strike/>
      <sz val="9"/>
      <color rgb="FF000000"/>
      <name val="Arial"/>
      <family val="2"/>
    </font>
    <font>
      <b/>
      <sz val="11"/>
      <color rgb="FF000000"/>
      <name val="Aptos Narrow"/>
      <family val="2"/>
      <scheme val="minor"/>
    </font>
    <font>
      <b/>
      <sz val="12"/>
      <color rgb="FF22222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5">
    <xf numFmtId="0" fontId="0" fillId="0" borderId="0" xfId="0"/>
    <xf numFmtId="0" fontId="9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12" fillId="11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0" fillId="5" borderId="0" xfId="0" applyFill="1"/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 indent="1"/>
    </xf>
    <xf numFmtId="0" fontId="3" fillId="0" borderId="1" xfId="0" applyFont="1" applyBorder="1" applyAlignment="1">
      <alignment horizontal="center" vertic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1" fontId="3" fillId="5" borderId="0" xfId="0" applyNumberFormat="1" applyFont="1" applyFill="1" applyAlignment="1">
      <alignment horizontal="center" vertical="center"/>
    </xf>
    <xf numFmtId="0" fontId="9" fillId="5" borderId="0" xfId="0" applyFont="1" applyFill="1" applyAlignment="1">
      <alignment horizontal="left"/>
    </xf>
    <xf numFmtId="0" fontId="9" fillId="5" borderId="3" xfId="0" applyFont="1" applyFill="1" applyBorder="1" applyAlignment="1">
      <alignment horizontal="left"/>
    </xf>
    <xf numFmtId="0" fontId="11" fillId="10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top" wrapText="1"/>
    </xf>
    <xf numFmtId="0" fontId="3" fillId="9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/>
    </xf>
    <xf numFmtId="1" fontId="0" fillId="0" borderId="0" xfId="0" applyNumberFormat="1"/>
    <xf numFmtId="0" fontId="3" fillId="6" borderId="1" xfId="0" applyFont="1" applyFill="1" applyBorder="1" applyAlignment="1">
      <alignment horizontal="center" vertical="center"/>
    </xf>
    <xf numFmtId="165" fontId="4" fillId="0" borderId="0" xfId="1" applyNumberFormat="1" applyFont="1"/>
    <xf numFmtId="165" fontId="4" fillId="0" borderId="1" xfId="1" applyNumberFormat="1" applyFont="1" applyFill="1" applyBorder="1"/>
    <xf numFmtId="0" fontId="3" fillId="6" borderId="1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5" fontId="4" fillId="5" borderId="0" xfId="1" applyNumberFormat="1" applyFont="1" applyFill="1" applyBorder="1"/>
    <xf numFmtId="165" fontId="4" fillId="0" borderId="12" xfId="1" applyNumberFormat="1" applyFont="1" applyBorder="1"/>
    <xf numFmtId="165" fontId="4" fillId="0" borderId="0" xfId="1" applyNumberFormat="1" applyFont="1" applyFill="1" applyBorder="1"/>
    <xf numFmtId="0" fontId="5" fillId="0" borderId="1" xfId="0" applyFont="1" applyBorder="1" applyAlignment="1">
      <alignment horizontal="center" vertical="center" wrapText="1"/>
    </xf>
    <xf numFmtId="169" fontId="4" fillId="5" borderId="13" xfId="0" applyNumberFormat="1" applyFont="1" applyFill="1" applyBorder="1" applyAlignment="1">
      <alignment horizontal="center" vertical="center"/>
    </xf>
    <xf numFmtId="169" fontId="4" fillId="5" borderId="11" xfId="0" applyNumberFormat="1" applyFont="1" applyFill="1" applyBorder="1" applyAlignment="1">
      <alignment horizontal="center" vertical="center"/>
    </xf>
    <xf numFmtId="10" fontId="4" fillId="0" borderId="1" xfId="8" applyNumberFormat="1" applyFont="1" applyBorder="1" applyAlignment="1">
      <alignment horizontal="center" vertical="center"/>
    </xf>
    <xf numFmtId="9" fontId="3" fillId="5" borderId="1" xfId="0" applyNumberFormat="1" applyFont="1" applyFill="1" applyBorder="1" applyAlignment="1">
      <alignment horizontal="center" vertical="center" wrapText="1"/>
    </xf>
    <xf numFmtId="9" fontId="3" fillId="5" borderId="1" xfId="8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/>
    </xf>
    <xf numFmtId="0" fontId="8" fillId="0" borderId="1" xfId="0" applyFont="1" applyBorder="1"/>
    <xf numFmtId="0" fontId="3" fillId="5" borderId="1" xfId="0" applyFont="1" applyFill="1" applyBorder="1" applyAlignment="1">
      <alignment horizontal="center" wrapText="1"/>
    </xf>
    <xf numFmtId="9" fontId="4" fillId="0" borderId="1" xfId="0" applyNumberFormat="1" applyFont="1" applyBorder="1" applyAlignment="1">
      <alignment vertical="center"/>
    </xf>
    <xf numFmtId="169" fontId="4" fillId="0" borderId="1" xfId="9" applyNumberFormat="1" applyFont="1" applyBorder="1"/>
    <xf numFmtId="0" fontId="21" fillId="0" borderId="0" xfId="0" applyFont="1" applyAlignment="1">
      <alignment horizontal="left" vertical="center" wrapText="1" inden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43" fontId="3" fillId="5" borderId="1" xfId="9" applyFont="1" applyFill="1" applyBorder="1" applyAlignment="1">
      <alignment horizontal="center" vertical="center"/>
    </xf>
    <xf numFmtId="43" fontId="3" fillId="10" borderId="1" xfId="9" applyFont="1" applyFill="1" applyBorder="1" applyAlignment="1">
      <alignment horizontal="center" vertical="center"/>
    </xf>
    <xf numFmtId="43" fontId="3" fillId="6" borderId="1" xfId="9" applyFont="1" applyFill="1" applyBorder="1" applyAlignment="1">
      <alignment horizontal="center" vertical="center"/>
    </xf>
    <xf numFmtId="43" fontId="4" fillId="5" borderId="3" xfId="9" applyFont="1" applyFill="1" applyBorder="1" applyAlignment="1">
      <alignment horizontal="center" vertical="center"/>
    </xf>
    <xf numFmtId="43" fontId="4" fillId="5" borderId="16" xfId="9" applyFont="1" applyFill="1" applyBorder="1" applyAlignment="1">
      <alignment horizontal="center" vertical="center"/>
    </xf>
    <xf numFmtId="43" fontId="4" fillId="10" borderId="3" xfId="9" applyFont="1" applyFill="1" applyBorder="1" applyAlignment="1">
      <alignment horizontal="center" vertical="center"/>
    </xf>
    <xf numFmtId="43" fontId="4" fillId="6" borderId="16" xfId="9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0" fontId="4" fillId="10" borderId="1" xfId="8" applyNumberFormat="1" applyFont="1" applyFill="1" applyBorder="1" applyAlignment="1">
      <alignment horizontal="center" vertical="center"/>
    </xf>
    <xf numFmtId="10" fontId="4" fillId="6" borderId="1" xfId="8" applyNumberFormat="1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0" fontId="3" fillId="4" borderId="14" xfId="0" applyFont="1" applyFill="1" applyBorder="1" applyAlignment="1">
      <alignment horizontal="center" vertical="center" wrapText="1"/>
    </xf>
    <xf numFmtId="165" fontId="3" fillId="0" borderId="14" xfId="1" applyNumberFormat="1" applyFont="1" applyFill="1" applyBorder="1" applyAlignment="1">
      <alignment horizontal="center" vertical="center" wrapText="1"/>
    </xf>
    <xf numFmtId="165" fontId="3" fillId="0" borderId="14" xfId="6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2" fillId="11" borderId="7" xfId="0" applyFont="1" applyFill="1" applyBorder="1" applyAlignment="1">
      <alignment horizontal="center" vertical="center" wrapText="1"/>
    </xf>
    <xf numFmtId="0" fontId="12" fillId="11" borderId="15" xfId="0" applyFont="1" applyFill="1" applyBorder="1" applyAlignment="1">
      <alignment horizontal="center" vertical="center" wrapText="1"/>
    </xf>
    <xf numFmtId="0" fontId="12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9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8" builtinId="5"/>
    <cellStyle name="Porcentaje 2 2" xfId="5" xr:uid="{00000000-0005-0000-0000-000008000000}"/>
    <cellStyle name="Porcentaje 2 2 2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SIPSA'!$B$30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-5.0925337632079971E-17"/>
                  <c:y val="3.90208515602215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8E-450E-B4AA-C8CECE0BCADA}"/>
                </c:ext>
              </c:extLst>
            </c:dLbl>
            <c:dLbl>
              <c:idx val="5"/>
              <c:layout>
                <c:manualLayout>
                  <c:x val="-2.4922760665698461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8E-450E-B4AA-C8CECE0BCADA}"/>
                </c:ext>
              </c:extLst>
            </c:dLbl>
            <c:dLbl>
              <c:idx val="6"/>
              <c:layout>
                <c:manualLayout>
                  <c:x val="1.6666666666666666E-2"/>
                  <c:y val="2.28253016168569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18E-450E-B4AA-C8CECE0BCADA}"/>
                </c:ext>
              </c:extLst>
            </c:dLbl>
            <c:dLbl>
              <c:idx val="7"/>
              <c:layout>
                <c:manualLayout>
                  <c:x val="8.3333333333333332E-3"/>
                  <c:y val="5.15201224846894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8E-450E-B4AA-C8CECE0BCADA}"/>
                </c:ext>
              </c:extLst>
            </c:dLbl>
            <c:dLbl>
              <c:idx val="8"/>
              <c:layout>
                <c:manualLayout>
                  <c:x val="0"/>
                  <c:y val="2.22178477690288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18E-450E-B4AA-C8CECE0BCADA}"/>
                </c:ext>
              </c:extLst>
            </c:dLbl>
            <c:dLbl>
              <c:idx val="9"/>
              <c:layout>
                <c:manualLayout>
                  <c:x val="8.3333333333332309E-3"/>
                  <c:y val="3.43770049577135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8E-450E-B4AA-C8CECE0BCADA}"/>
                </c:ext>
              </c:extLst>
            </c:dLbl>
            <c:dLbl>
              <c:idx val="10"/>
              <c:layout>
                <c:manualLayout>
                  <c:x val="0"/>
                  <c:y val="3.633639545056863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18E-450E-B4AA-C8CECE0BCADA}"/>
                </c:ext>
              </c:extLst>
            </c:dLbl>
            <c:dLbl>
              <c:idx val="11"/>
              <c:layout>
                <c:manualLayout>
                  <c:x val="0"/>
                  <c:y val="4.33227617381160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18E-450E-B4AA-C8CECE0BCA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SIPSA'!$A$31:$A$44</c:f>
              <c:strCache>
                <c:ptCount val="14"/>
                <c:pt idx="0">
                  <c:v>Maíz </c:v>
                </c:pt>
                <c:pt idx="1">
                  <c:v>Plátano</c:v>
                </c:pt>
                <c:pt idx="2">
                  <c:v>Yuca</c:v>
                </c:pt>
                <c:pt idx="3">
                  <c:v>Caña panelera (Panela)</c:v>
                </c:pt>
                <c:pt idx="4">
                  <c:v>Cacao</c:v>
                </c:pt>
                <c:pt idx="5">
                  <c:v>Café</c:v>
                </c:pt>
                <c:pt idx="6">
                  <c:v>Ganaderia dp (queso)</c:v>
                </c:pt>
                <c:pt idx="7">
                  <c:v>Piscicultura (tilapia)</c:v>
                </c:pt>
                <c:pt idx="8">
                  <c:v>Avicultura engorde</c:v>
                </c:pt>
                <c:pt idx="9">
                  <c:v>Piscicultura (cachama)</c:v>
                </c:pt>
                <c:pt idx="10">
                  <c:v>Porcicultura</c:v>
                </c:pt>
                <c:pt idx="11">
                  <c:v>Ganaderia dp (res kg en pie)</c:v>
                </c:pt>
                <c:pt idx="12">
                  <c:v>Ganadería dp (leche)</c:v>
                </c:pt>
                <c:pt idx="13">
                  <c:v>Avicultura postura (huevo)</c:v>
                </c:pt>
              </c:strCache>
            </c:strRef>
          </c:cat>
          <c:val>
            <c:numRef>
              <c:f>'4.3.3. PRECIOS PROMEDIO SIPSA'!$B$31:$B$44</c:f>
              <c:numCache>
                <c:formatCode>_-"$"\ * #,##0_-;\-"$"\ * #,##0_-;_-"$"\ * "-"??_-;_-@_-</c:formatCode>
                <c:ptCount val="14"/>
                <c:pt idx="0">
                  <c:v>1679.6370536134546</c:v>
                </c:pt>
                <c:pt idx="1">
                  <c:v>1696.4738897952764</c:v>
                </c:pt>
                <c:pt idx="2">
                  <c:v>2325.3212365904683</c:v>
                </c:pt>
                <c:pt idx="3">
                  <c:v>3123.6134847103322</c:v>
                </c:pt>
                <c:pt idx="4">
                  <c:v>8649</c:v>
                </c:pt>
                <c:pt idx="5">
                  <c:v>21410.332517290175</c:v>
                </c:pt>
                <c:pt idx="6">
                  <c:v>12564.045713993659</c:v>
                </c:pt>
                <c:pt idx="7">
                  <c:v>12381.469160322502</c:v>
                </c:pt>
                <c:pt idx="8">
                  <c:v>8464</c:v>
                </c:pt>
                <c:pt idx="9">
                  <c:v>8354.2073506386077</c:v>
                </c:pt>
                <c:pt idx="10">
                  <c:v>7303</c:v>
                </c:pt>
                <c:pt idx="11">
                  <c:v>6277</c:v>
                </c:pt>
                <c:pt idx="12">
                  <c:v>1208.205232459947</c:v>
                </c:pt>
                <c:pt idx="13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18E-450E-B4AA-C8CECE0BCA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024849872"/>
        <c:axId val="-1024846064"/>
      </c:barChart>
      <c:catAx>
        <c:axId val="-1024849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Productíva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024846064"/>
        <c:crosses val="autoZero"/>
        <c:auto val="1"/>
        <c:lblAlgn val="ctr"/>
        <c:lblOffset val="100"/>
        <c:noMultiLvlLbl val="0"/>
      </c:catAx>
      <c:valAx>
        <c:axId val="-1024846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Promedio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024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Mocoa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MAYOR'!$B$25</c:f>
              <c:strCache>
                <c:ptCount val="1"/>
                <c:pt idx="0">
                  <c:v>Maíz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9.3345995031017424</c:v>
                </c:pt>
                <c:pt idx="1">
                  <c:v>22.769360376472108</c:v>
                </c:pt>
                <c:pt idx="2">
                  <c:v>32.663685528746356</c:v>
                </c:pt>
                <c:pt idx="3">
                  <c:v>-1.0770685125060737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B4-4418-873D-85972E218459}"/>
            </c:ext>
          </c:extLst>
        </c:ser>
        <c:ser>
          <c:idx val="1"/>
          <c:order val="1"/>
          <c:tx>
            <c:strRef>
              <c:f>'4.3.4. VARIACION $ PLAZAS MAYOR'!$B$26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-6.5545308395835491</c:v>
                </c:pt>
                <c:pt idx="1">
                  <c:v>0.20833541426945601</c:v>
                </c:pt>
                <c:pt idx="2">
                  <c:v>72.555481259029449</c:v>
                </c:pt>
                <c:pt idx="3">
                  <c:v>7.59772585074559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B4-4418-873D-85972E218459}"/>
            </c:ext>
          </c:extLst>
        </c:ser>
        <c:ser>
          <c:idx val="2"/>
          <c:order val="2"/>
          <c:tx>
            <c:strRef>
              <c:f>'4.3.4. VARIACION $ PLAZAS MAYOR'!$B$27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-27.927233535671462</c:v>
                </c:pt>
                <c:pt idx="1">
                  <c:v>12.978154280094316</c:v>
                </c:pt>
                <c:pt idx="2">
                  <c:v>123.08949156402272</c:v>
                </c:pt>
                <c:pt idx="3">
                  <c:v>-16.61375625749632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B4-4418-873D-85972E218459}"/>
            </c:ext>
          </c:extLst>
        </c:ser>
        <c:ser>
          <c:idx val="3"/>
          <c:order val="3"/>
          <c:tx>
            <c:strRef>
              <c:f>'4.3.4. VARIACION $ PLAZAS MAYOR'!$B$28</c:f>
              <c:strCache>
                <c:ptCount val="1"/>
                <c:pt idx="0">
                  <c:v>Caña panelera (Panela)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B4-4418-873D-85972E218459}"/>
            </c:ext>
          </c:extLst>
        </c:ser>
        <c:ser>
          <c:idx val="4"/>
          <c:order val="4"/>
          <c:tx>
            <c:strRef>
              <c:f>'4.3.4. VARIACION $ PLAZAS MAYOR'!$B$29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B4-4418-873D-85972E218459}"/>
            </c:ext>
          </c:extLst>
        </c:ser>
        <c:ser>
          <c:idx val="5"/>
          <c:order val="5"/>
          <c:tx>
            <c:strRef>
              <c:f>'4.3.4. VARIACION $ PLAZAS MAYOR'!$B$30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11.575554548501898</c:v>
                </c:pt>
                <c:pt idx="1">
                  <c:v>-0.67878493946922447</c:v>
                </c:pt>
                <c:pt idx="2">
                  <c:v>37.186492220880126</c:v>
                </c:pt>
                <c:pt idx="3">
                  <c:v>34.167800119161484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B4-4418-873D-85972E218459}"/>
            </c:ext>
          </c:extLst>
        </c:ser>
        <c:ser>
          <c:idx val="6"/>
          <c:order val="6"/>
          <c:tx>
            <c:strRef>
              <c:f>'4.3.4. VARIACION $ PLAZAS MAYOR'!$B$31</c:f>
              <c:strCache>
                <c:ptCount val="1"/>
                <c:pt idx="0">
                  <c:v>Ganaderia dp (queso)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3.9111659585201011</c:v>
                </c:pt>
                <c:pt idx="1">
                  <c:v>11.481235897374134</c:v>
                </c:pt>
                <c:pt idx="2">
                  <c:v>35.170078188851306</c:v>
                </c:pt>
                <c:pt idx="3">
                  <c:v>20.506226026664123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B4-4418-873D-85972E218459}"/>
            </c:ext>
          </c:extLst>
        </c:ser>
        <c:ser>
          <c:idx val="7"/>
          <c:order val="7"/>
          <c:tx>
            <c:strRef>
              <c:f>'4.3.4. VARIACION $ PLAZAS MAYOR'!$B$32</c:f>
              <c:strCache>
                <c:ptCount val="1"/>
                <c:pt idx="0">
                  <c:v>Piscicultura (tilapia)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5.5554487598353859</c:v>
                </c:pt>
                <c:pt idx="1">
                  <c:v>12.757544482995257</c:v>
                </c:pt>
                <c:pt idx="2">
                  <c:v>9.4824683425436973</c:v>
                </c:pt>
                <c:pt idx="3">
                  <c:v>12.766679227519234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B4-4418-873D-85972E218459}"/>
            </c:ext>
          </c:extLst>
        </c:ser>
        <c:ser>
          <c:idx val="8"/>
          <c:order val="8"/>
          <c:tx>
            <c:strRef>
              <c:f>'4.3.4. VARIACION $ PLAZAS MAYOR'!$B$33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7B4-4418-873D-85972E218459}"/>
            </c:ext>
          </c:extLst>
        </c:ser>
        <c:ser>
          <c:idx val="9"/>
          <c:order val="9"/>
          <c:tx>
            <c:strRef>
              <c:f>'4.3.4. VARIACION $ PLAZAS MAYOR'!$B$34</c:f>
              <c:strCache>
                <c:ptCount val="1"/>
                <c:pt idx="0">
                  <c:v>Piscicultura (cachama)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7B4-4418-873D-85972E218459}"/>
            </c:ext>
          </c:extLst>
        </c:ser>
        <c:ser>
          <c:idx val="10"/>
          <c:order val="10"/>
          <c:tx>
            <c:strRef>
              <c:f>'4.3.4. VARIACION $ PLAZAS MAYOR'!$B$35</c:f>
              <c:strCache>
                <c:ptCount val="1"/>
                <c:pt idx="0">
                  <c:v>Porcicultura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7B4-4418-873D-85972E218459}"/>
            </c:ext>
          </c:extLst>
        </c:ser>
        <c:ser>
          <c:idx val="11"/>
          <c:order val="11"/>
          <c:tx>
            <c:strRef>
              <c:f>'4.3.4. VARIACION $ PLAZAS MAYOR'!$B$36</c:f>
              <c:strCache>
                <c:ptCount val="1"/>
                <c:pt idx="0">
                  <c:v>Ganaderia dp (res kg en pie)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7B4-4418-873D-85972E218459}"/>
            </c:ext>
          </c:extLst>
        </c:ser>
        <c:ser>
          <c:idx val="12"/>
          <c:order val="12"/>
          <c:tx>
            <c:strRef>
              <c:f>'4.3.4. VARIACION $ PLAZAS MAYOR'!$B$37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15.933521111176844</c:v>
                </c:pt>
                <c:pt idx="1">
                  <c:v>-1.6411642523587062</c:v>
                </c:pt>
                <c:pt idx="2">
                  <c:v>56.861611981915814</c:v>
                </c:pt>
                <c:pt idx="3">
                  <c:v>7.8283273899822632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7B4-4418-873D-85972E218459}"/>
            </c:ext>
          </c:extLst>
        </c:ser>
        <c:ser>
          <c:idx val="13"/>
          <c:order val="13"/>
          <c:tx>
            <c:strRef>
              <c:f>'4.3.4. VARIACION $ PLAZAS MAYOR'!$B$38</c:f>
              <c:strCache>
                <c:ptCount val="1"/>
                <c:pt idx="0">
                  <c:v>Avicultura postura (huevo)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-5.4555373704310028</c:v>
                </c:pt>
                <c:pt idx="1">
                  <c:v>26.110790536641673</c:v>
                </c:pt>
                <c:pt idx="2">
                  <c:v>34.522992450240224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7B4-4418-873D-85972E2184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024845520"/>
        <c:axId val="-1024850960"/>
      </c:lineChart>
      <c:catAx>
        <c:axId val="-1024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024850960"/>
        <c:crosses val="autoZero"/>
        <c:auto val="1"/>
        <c:lblAlgn val="ctr"/>
        <c:lblOffset val="100"/>
        <c:noMultiLvlLbl val="0"/>
      </c:catAx>
      <c:valAx>
        <c:axId val="-102485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02484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752474</xdr:colOff>
      <xdr:row>29</xdr:row>
      <xdr:rowOff>76200</xdr:rowOff>
    </xdr:from>
    <xdr:to>
      <xdr:col>8</xdr:col>
      <xdr:colOff>304799</xdr:colOff>
      <xdr:row>53</xdr:row>
      <xdr:rowOff>68579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243417</xdr:colOff>
      <xdr:row>0</xdr:row>
      <xdr:rowOff>0</xdr:rowOff>
    </xdr:from>
    <xdr:to>
      <xdr:col>15</xdr:col>
      <xdr:colOff>730252</xdr:colOff>
      <xdr:row>22</xdr:row>
      <xdr:rowOff>148165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18"/>
  <sheetViews>
    <sheetView topLeftCell="A5" workbookViewId="0">
      <selection activeCell="C18" sqref="C18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1:7">
      <c r="B3" s="92" t="s">
        <v>0</v>
      </c>
      <c r="C3" s="92"/>
      <c r="D3" s="92"/>
      <c r="E3" s="92"/>
    </row>
    <row r="4" spans="1:7" ht="39.6">
      <c r="B4" s="25" t="s">
        <v>1</v>
      </c>
      <c r="C4" s="25" t="s">
        <v>2</v>
      </c>
      <c r="D4" s="25" t="s">
        <v>3</v>
      </c>
      <c r="E4" s="25" t="s">
        <v>4</v>
      </c>
    </row>
    <row r="5" spans="1:7">
      <c r="B5" s="97" t="s">
        <v>5</v>
      </c>
      <c r="C5" s="26" t="s">
        <v>6</v>
      </c>
      <c r="D5" s="99">
        <v>14</v>
      </c>
      <c r="E5" s="99" t="s">
        <v>7</v>
      </c>
    </row>
    <row r="6" spans="1:7">
      <c r="B6" s="98"/>
      <c r="C6" s="26" t="s">
        <v>8</v>
      </c>
      <c r="D6" s="100"/>
      <c r="E6" s="100"/>
    </row>
    <row r="7" spans="1:7">
      <c r="B7" s="12" t="s">
        <v>9</v>
      </c>
      <c r="C7" s="11" t="s">
        <v>10</v>
      </c>
      <c r="D7" s="12">
        <v>11</v>
      </c>
      <c r="E7" s="11" t="s">
        <v>7</v>
      </c>
    </row>
    <row r="8" spans="1:7" ht="22.9">
      <c r="A8" s="33"/>
      <c r="B8" s="12" t="s">
        <v>11</v>
      </c>
      <c r="C8" s="12" t="s">
        <v>12</v>
      </c>
      <c r="D8" s="12">
        <v>7</v>
      </c>
      <c r="E8" s="11" t="s">
        <v>7</v>
      </c>
    </row>
    <row r="9" spans="1:7" ht="24" customHeight="1">
      <c r="B9" s="93" t="s">
        <v>13</v>
      </c>
      <c r="C9" s="11" t="s">
        <v>14</v>
      </c>
      <c r="D9" s="93">
        <v>35</v>
      </c>
      <c r="E9" s="95" t="s">
        <v>7</v>
      </c>
    </row>
    <row r="10" spans="1:7" ht="24" customHeight="1">
      <c r="B10" s="101"/>
      <c r="C10" s="11" t="s">
        <v>15</v>
      </c>
      <c r="D10" s="101"/>
      <c r="E10" s="102"/>
    </row>
    <row r="11" spans="1:7" ht="24" customHeight="1">
      <c r="B11" s="94"/>
      <c r="C11" s="11" t="s">
        <v>16</v>
      </c>
      <c r="D11" s="94"/>
      <c r="E11" s="96"/>
    </row>
    <row r="12" spans="1:7">
      <c r="B12" s="12" t="s">
        <v>17</v>
      </c>
      <c r="C12" s="12" t="s">
        <v>18</v>
      </c>
      <c r="D12" s="12">
        <v>12</v>
      </c>
      <c r="E12" s="11" t="s">
        <v>7</v>
      </c>
      <c r="G12" s="32"/>
    </row>
    <row r="13" spans="1:7" ht="22.9">
      <c r="B13" s="12" t="s">
        <v>19</v>
      </c>
      <c r="C13" s="12" t="s">
        <v>20</v>
      </c>
      <c r="D13" s="12">
        <v>54</v>
      </c>
      <c r="E13" s="11" t="s">
        <v>7</v>
      </c>
      <c r="G13" s="32"/>
    </row>
    <row r="14" spans="1:7" ht="22.9">
      <c r="B14" s="12" t="s">
        <v>21</v>
      </c>
      <c r="C14" s="12" t="s">
        <v>22</v>
      </c>
      <c r="D14" s="12">
        <v>33</v>
      </c>
      <c r="E14" s="11" t="s">
        <v>7</v>
      </c>
      <c r="G14" s="32"/>
    </row>
    <row r="15" spans="1:7" ht="22.9">
      <c r="B15" s="12" t="s">
        <v>23</v>
      </c>
      <c r="C15" s="12" t="s">
        <v>24</v>
      </c>
      <c r="D15" s="12">
        <v>235</v>
      </c>
      <c r="E15" s="11" t="s">
        <v>7</v>
      </c>
      <c r="G15" s="32"/>
    </row>
    <row r="16" spans="1:7">
      <c r="B16" s="93" t="s">
        <v>25</v>
      </c>
      <c r="C16" s="12" t="s">
        <v>26</v>
      </c>
      <c r="D16" s="93">
        <v>35</v>
      </c>
      <c r="E16" s="95" t="s">
        <v>7</v>
      </c>
      <c r="G16" s="32"/>
    </row>
    <row r="17" spans="2:7">
      <c r="B17" s="94"/>
      <c r="C17" s="12" t="s">
        <v>27</v>
      </c>
      <c r="D17" s="94"/>
      <c r="E17" s="96"/>
      <c r="G17" s="32"/>
    </row>
    <row r="18" spans="2:7" ht="22.9">
      <c r="B18" s="12" t="s">
        <v>28</v>
      </c>
      <c r="C18" s="11" t="s">
        <v>29</v>
      </c>
      <c r="D18" s="11">
        <v>46</v>
      </c>
      <c r="E18" s="11" t="s">
        <v>7</v>
      </c>
      <c r="G18" s="32"/>
    </row>
  </sheetData>
  <mergeCells count="10">
    <mergeCell ref="B3:E3"/>
    <mergeCell ref="B16:B17"/>
    <mergeCell ref="D16:D17"/>
    <mergeCell ref="E16:E17"/>
    <mergeCell ref="B5:B6"/>
    <mergeCell ref="D5:D6"/>
    <mergeCell ref="E5:E6"/>
    <mergeCell ref="B9:B11"/>
    <mergeCell ref="D9:D11"/>
    <mergeCell ref="E9:E1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0"/>
  <sheetViews>
    <sheetView topLeftCell="A6" workbookViewId="0">
      <selection activeCell="B21" sqref="B21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107" t="s">
        <v>30</v>
      </c>
      <c r="B3" s="107"/>
      <c r="C3" s="107"/>
      <c r="D3" s="107"/>
      <c r="E3" s="107"/>
      <c r="F3" s="107"/>
      <c r="G3" s="107"/>
    </row>
    <row r="4" spans="1:7" ht="38.450000000000003" customHeight="1">
      <c r="A4" s="108" t="s">
        <v>1</v>
      </c>
      <c r="B4" s="108" t="s">
        <v>31</v>
      </c>
      <c r="C4" s="108" t="s">
        <v>32</v>
      </c>
      <c r="D4" s="25" t="s">
        <v>33</v>
      </c>
      <c r="E4" s="108" t="s">
        <v>34</v>
      </c>
      <c r="F4" s="108" t="s">
        <v>35</v>
      </c>
      <c r="G4" s="25" t="s">
        <v>36</v>
      </c>
    </row>
    <row r="5" spans="1:7">
      <c r="A5" s="108"/>
      <c r="B5" s="108"/>
      <c r="C5" s="108"/>
      <c r="D5" s="25" t="s">
        <v>37</v>
      </c>
      <c r="E5" s="108"/>
      <c r="F5" s="108"/>
      <c r="G5" s="25" t="s">
        <v>37</v>
      </c>
    </row>
    <row r="6" spans="1:7" ht="25.5" customHeight="1">
      <c r="A6" s="109" t="s">
        <v>5</v>
      </c>
      <c r="B6" s="2" t="s">
        <v>6</v>
      </c>
      <c r="C6" s="103" t="s">
        <v>38</v>
      </c>
      <c r="D6" s="103" t="s">
        <v>39</v>
      </c>
      <c r="E6" s="103" t="s">
        <v>40</v>
      </c>
      <c r="F6" s="103" t="s">
        <v>41</v>
      </c>
      <c r="G6" s="103" t="s">
        <v>42</v>
      </c>
    </row>
    <row r="7" spans="1:7">
      <c r="A7" s="110"/>
      <c r="B7" s="2" t="s">
        <v>8</v>
      </c>
      <c r="C7" s="105"/>
      <c r="D7" s="105"/>
      <c r="E7" s="105"/>
      <c r="F7" s="105"/>
      <c r="G7" s="105"/>
    </row>
    <row r="8" spans="1:7">
      <c r="A8" s="12" t="s">
        <v>43</v>
      </c>
      <c r="B8" s="11" t="s">
        <v>10</v>
      </c>
      <c r="C8" s="34" t="s">
        <v>44</v>
      </c>
      <c r="D8" s="34" t="s">
        <v>45</v>
      </c>
      <c r="E8" s="34" t="s">
        <v>40</v>
      </c>
      <c r="F8" s="34" t="s">
        <v>41</v>
      </c>
      <c r="G8" s="34" t="s">
        <v>46</v>
      </c>
    </row>
    <row r="9" spans="1:7" ht="34.15">
      <c r="A9" s="12" t="s">
        <v>47</v>
      </c>
      <c r="B9" s="12" t="s">
        <v>12</v>
      </c>
      <c r="C9" s="34" t="s">
        <v>48</v>
      </c>
      <c r="D9" s="34" t="s">
        <v>49</v>
      </c>
      <c r="E9" s="34" t="s">
        <v>40</v>
      </c>
      <c r="F9" s="34" t="s">
        <v>41</v>
      </c>
      <c r="G9" s="34" t="s">
        <v>50</v>
      </c>
    </row>
    <row r="10" spans="1:7">
      <c r="A10" s="93" t="s">
        <v>13</v>
      </c>
      <c r="B10" s="11" t="s">
        <v>51</v>
      </c>
      <c r="C10" s="34" t="s">
        <v>52</v>
      </c>
      <c r="D10" s="34" t="s">
        <v>39</v>
      </c>
      <c r="E10" s="103" t="s">
        <v>40</v>
      </c>
      <c r="F10" s="103" t="s">
        <v>41</v>
      </c>
      <c r="G10" s="34" t="s">
        <v>53</v>
      </c>
    </row>
    <row r="11" spans="1:7" ht="22.9">
      <c r="A11" s="101"/>
      <c r="B11" s="11" t="s">
        <v>15</v>
      </c>
      <c r="C11" s="34" t="s">
        <v>38</v>
      </c>
      <c r="D11" s="34" t="s">
        <v>54</v>
      </c>
      <c r="E11" s="104"/>
      <c r="F11" s="104"/>
      <c r="G11" s="34" t="s">
        <v>55</v>
      </c>
    </row>
    <row r="12" spans="1:7" ht="22.9">
      <c r="A12" s="94"/>
      <c r="B12" s="11" t="s">
        <v>16</v>
      </c>
      <c r="C12" s="34" t="s">
        <v>56</v>
      </c>
      <c r="D12" s="34" t="s">
        <v>54</v>
      </c>
      <c r="E12" s="105"/>
      <c r="F12" s="105"/>
      <c r="G12" s="34" t="s">
        <v>55</v>
      </c>
    </row>
    <row r="13" spans="1:7">
      <c r="A13" s="12" t="s">
        <v>17</v>
      </c>
      <c r="B13" s="12" t="s">
        <v>57</v>
      </c>
      <c r="C13" s="34" t="s">
        <v>52</v>
      </c>
      <c r="D13" s="34" t="s">
        <v>58</v>
      </c>
      <c r="E13" s="34" t="s">
        <v>40</v>
      </c>
      <c r="F13" s="34" t="s">
        <v>41</v>
      </c>
      <c r="G13" s="34" t="s">
        <v>58</v>
      </c>
    </row>
    <row r="14" spans="1:7" ht="22.9">
      <c r="A14" s="12" t="s">
        <v>19</v>
      </c>
      <c r="B14" s="12" t="s">
        <v>20</v>
      </c>
      <c r="C14" s="34" t="s">
        <v>59</v>
      </c>
      <c r="D14" s="34" t="s">
        <v>60</v>
      </c>
      <c r="E14" s="34" t="s">
        <v>40</v>
      </c>
      <c r="F14" s="34" t="s">
        <v>41</v>
      </c>
      <c r="G14" s="34" t="s">
        <v>61</v>
      </c>
    </row>
    <row r="15" spans="1:7" ht="22.9">
      <c r="A15" s="12" t="s">
        <v>21</v>
      </c>
      <c r="B15" s="12" t="s">
        <v>22</v>
      </c>
      <c r="C15" s="34" t="s">
        <v>62</v>
      </c>
      <c r="D15" s="34" t="s">
        <v>63</v>
      </c>
      <c r="E15" s="34" t="s">
        <v>40</v>
      </c>
      <c r="F15" s="34" t="s">
        <v>41</v>
      </c>
      <c r="G15" s="34" t="s">
        <v>63</v>
      </c>
    </row>
    <row r="16" spans="1:7" ht="22.9">
      <c r="A16" s="12" t="s">
        <v>23</v>
      </c>
      <c r="B16" s="12" t="s">
        <v>24</v>
      </c>
      <c r="C16" s="34" t="s">
        <v>64</v>
      </c>
      <c r="D16" s="34" t="s">
        <v>65</v>
      </c>
      <c r="E16" s="34" t="s">
        <v>40</v>
      </c>
      <c r="F16" s="34" t="s">
        <v>41</v>
      </c>
      <c r="G16" s="34" t="s">
        <v>65</v>
      </c>
    </row>
    <row r="17" spans="1:7">
      <c r="A17" s="93" t="s">
        <v>25</v>
      </c>
      <c r="B17" s="12" t="s">
        <v>66</v>
      </c>
      <c r="C17" s="34" t="s">
        <v>67</v>
      </c>
      <c r="D17" s="34" t="s">
        <v>68</v>
      </c>
      <c r="E17" s="103" t="s">
        <v>40</v>
      </c>
      <c r="F17" s="103" t="s">
        <v>41</v>
      </c>
      <c r="G17" s="34" t="s">
        <v>53</v>
      </c>
    </row>
    <row r="18" spans="1:7" ht="22.9">
      <c r="A18" s="94"/>
      <c r="B18" s="12" t="s">
        <v>69</v>
      </c>
      <c r="C18" s="34" t="s">
        <v>52</v>
      </c>
      <c r="D18" s="34" t="s">
        <v>70</v>
      </c>
      <c r="E18" s="105"/>
      <c r="F18" s="105"/>
      <c r="G18" s="34" t="s">
        <v>71</v>
      </c>
    </row>
    <row r="19" spans="1:7" ht="22.9">
      <c r="A19" s="12" t="s">
        <v>72</v>
      </c>
      <c r="B19" s="11" t="s">
        <v>29</v>
      </c>
      <c r="C19" s="34" t="s">
        <v>62</v>
      </c>
      <c r="D19" s="34" t="s">
        <v>39</v>
      </c>
      <c r="E19" s="34" t="s">
        <v>40</v>
      </c>
      <c r="F19" s="34" t="s">
        <v>41</v>
      </c>
      <c r="G19" s="34" t="s">
        <v>73</v>
      </c>
    </row>
    <row r="20" spans="1:7">
      <c r="A20" s="106" t="s">
        <v>74</v>
      </c>
      <c r="B20" s="106"/>
      <c r="C20" s="106"/>
      <c r="D20" s="106"/>
      <c r="E20" s="106"/>
      <c r="F20" s="106"/>
      <c r="G20" s="106"/>
    </row>
  </sheetData>
  <mergeCells count="19">
    <mergeCell ref="A10:A12"/>
    <mergeCell ref="F17:F18"/>
    <mergeCell ref="E17:E18"/>
    <mergeCell ref="A17:A18"/>
    <mergeCell ref="E10:E12"/>
    <mergeCell ref="F10:F12"/>
    <mergeCell ref="A20:G20"/>
    <mergeCell ref="A3:G3"/>
    <mergeCell ref="A4:A5"/>
    <mergeCell ref="B4:B5"/>
    <mergeCell ref="C4:C5"/>
    <mergeCell ref="E4:E5"/>
    <mergeCell ref="F4:F5"/>
    <mergeCell ref="A6:A7"/>
    <mergeCell ref="C6:C7"/>
    <mergeCell ref="D6:D7"/>
    <mergeCell ref="E6:E7"/>
    <mergeCell ref="F6:F7"/>
    <mergeCell ref="G6:G7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G24"/>
  <sheetViews>
    <sheetView topLeftCell="B1" workbookViewId="0">
      <selection activeCell="B5" sqref="B5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7">
      <c r="B4" s="107" t="s">
        <v>75</v>
      </c>
      <c r="C4" s="107"/>
      <c r="D4" s="107"/>
      <c r="E4" s="107"/>
      <c r="F4" s="107"/>
    </row>
    <row r="5" spans="2:7" ht="26.45">
      <c r="B5" s="25" t="s">
        <v>76</v>
      </c>
      <c r="C5" s="25" t="s">
        <v>77</v>
      </c>
      <c r="D5" s="25" t="s">
        <v>78</v>
      </c>
      <c r="E5" s="25" t="s">
        <v>79</v>
      </c>
      <c r="F5" s="25" t="s">
        <v>80</v>
      </c>
    </row>
    <row r="6" spans="2:7" ht="14.45" customHeight="1">
      <c r="B6" s="111" t="s">
        <v>81</v>
      </c>
      <c r="C6" s="111" t="s">
        <v>82</v>
      </c>
      <c r="D6" s="16" t="s">
        <v>6</v>
      </c>
      <c r="E6" s="111" t="s">
        <v>83</v>
      </c>
      <c r="F6" s="111" t="s">
        <v>84</v>
      </c>
      <c r="G6" t="s">
        <v>85</v>
      </c>
    </row>
    <row r="7" spans="2:7" ht="14.45" customHeight="1">
      <c r="B7" s="112"/>
      <c r="C7" s="112"/>
      <c r="D7" s="16" t="s">
        <v>8</v>
      </c>
      <c r="E7" s="112"/>
      <c r="F7" s="112"/>
    </row>
    <row r="8" spans="2:7" ht="22.9">
      <c r="B8" s="16" t="s">
        <v>86</v>
      </c>
      <c r="C8" s="16" t="s">
        <v>82</v>
      </c>
      <c r="D8" s="16" t="s">
        <v>87</v>
      </c>
      <c r="E8" s="34" t="s">
        <v>88</v>
      </c>
      <c r="F8" s="16" t="s">
        <v>89</v>
      </c>
    </row>
    <row r="9" spans="2:7" ht="22.9">
      <c r="B9" s="16" t="s">
        <v>90</v>
      </c>
      <c r="C9" s="34" t="s">
        <v>91</v>
      </c>
      <c r="D9" s="16" t="s">
        <v>22</v>
      </c>
      <c r="E9" s="34" t="s">
        <v>83</v>
      </c>
      <c r="F9" s="16" t="s">
        <v>92</v>
      </c>
    </row>
    <row r="10" spans="2:7" ht="22.9">
      <c r="B10" s="16" t="s">
        <v>93</v>
      </c>
      <c r="C10" s="34" t="s">
        <v>91</v>
      </c>
      <c r="D10" s="16" t="s">
        <v>94</v>
      </c>
      <c r="E10" s="16" t="s">
        <v>95</v>
      </c>
      <c r="F10" s="16" t="s">
        <v>96</v>
      </c>
    </row>
    <row r="11" spans="2:7">
      <c r="B11" s="16" t="s">
        <v>81</v>
      </c>
      <c r="C11" s="16" t="s">
        <v>82</v>
      </c>
      <c r="D11" s="16" t="s">
        <v>8</v>
      </c>
      <c r="E11" s="16" t="s">
        <v>83</v>
      </c>
      <c r="F11" s="16" t="s">
        <v>97</v>
      </c>
    </row>
    <row r="12" spans="2:7" ht="22.9">
      <c r="B12" s="16" t="s">
        <v>98</v>
      </c>
      <c r="C12" s="34" t="s">
        <v>99</v>
      </c>
      <c r="D12" s="16" t="s">
        <v>29</v>
      </c>
      <c r="E12" s="16" t="s">
        <v>83</v>
      </c>
      <c r="F12" s="16" t="s">
        <v>100</v>
      </c>
    </row>
    <row r="13" spans="2:7" ht="25.5" customHeight="1">
      <c r="B13" s="111" t="s">
        <v>101</v>
      </c>
      <c r="C13" s="111" t="s">
        <v>82</v>
      </c>
      <c r="D13" s="16" t="s">
        <v>102</v>
      </c>
      <c r="E13" s="111" t="s">
        <v>83</v>
      </c>
      <c r="F13" s="16" t="s">
        <v>103</v>
      </c>
    </row>
    <row r="14" spans="2:7">
      <c r="B14" s="113"/>
      <c r="C14" s="113"/>
      <c r="D14" s="16" t="s">
        <v>12</v>
      </c>
      <c r="E14" s="113"/>
      <c r="F14" s="16" t="s">
        <v>104</v>
      </c>
    </row>
    <row r="15" spans="2:7" ht="14.45" customHeight="1">
      <c r="B15" s="113"/>
      <c r="C15" s="113"/>
      <c r="D15" s="16" t="s">
        <v>105</v>
      </c>
      <c r="E15" s="113"/>
      <c r="F15" s="16" t="s">
        <v>106</v>
      </c>
    </row>
    <row r="16" spans="2:7" ht="14.45" customHeight="1">
      <c r="B16" s="113"/>
      <c r="C16" s="113"/>
      <c r="D16" s="16" t="s">
        <v>20</v>
      </c>
      <c r="E16" s="113"/>
      <c r="F16" s="16" t="s">
        <v>107</v>
      </c>
    </row>
    <row r="17" spans="2:6">
      <c r="B17" s="112"/>
      <c r="C17" s="112"/>
      <c r="D17" s="16" t="s">
        <v>108</v>
      </c>
      <c r="E17" s="112"/>
      <c r="F17" s="16" t="s">
        <v>109</v>
      </c>
    </row>
    <row r="18" spans="2:6">
      <c r="B18" s="16" t="s">
        <v>110</v>
      </c>
      <c r="C18" s="16" t="s">
        <v>82</v>
      </c>
      <c r="D18" s="16" t="s">
        <v>20</v>
      </c>
      <c r="E18" s="16" t="s">
        <v>83</v>
      </c>
      <c r="F18" s="16" t="s">
        <v>111</v>
      </c>
    </row>
    <row r="19" spans="2:6" ht="22.9">
      <c r="B19" s="111" t="s">
        <v>112</v>
      </c>
      <c r="C19" s="111" t="s">
        <v>82</v>
      </c>
      <c r="D19" s="16" t="s">
        <v>14</v>
      </c>
      <c r="E19" s="111" t="s">
        <v>83</v>
      </c>
      <c r="F19" s="16" t="s">
        <v>113</v>
      </c>
    </row>
    <row r="20" spans="2:6" ht="22.9">
      <c r="B20" s="113"/>
      <c r="C20" s="113"/>
      <c r="D20" s="16" t="s">
        <v>27</v>
      </c>
      <c r="E20" s="113"/>
      <c r="F20" s="16" t="s">
        <v>114</v>
      </c>
    </row>
    <row r="21" spans="2:6">
      <c r="B21" s="112"/>
      <c r="C21" s="112"/>
      <c r="D21" s="2" t="s">
        <v>18</v>
      </c>
      <c r="E21" s="112"/>
      <c r="F21" s="2" t="s">
        <v>115</v>
      </c>
    </row>
    <row r="22" spans="2:6">
      <c r="B22" s="111" t="s">
        <v>116</v>
      </c>
      <c r="C22" s="111" t="s">
        <v>82</v>
      </c>
      <c r="D22" s="2" t="s">
        <v>15</v>
      </c>
      <c r="E22" s="111" t="s">
        <v>117</v>
      </c>
      <c r="F22" s="2" t="s">
        <v>118</v>
      </c>
    </row>
    <row r="23" spans="2:6">
      <c r="B23" s="112"/>
      <c r="C23" s="112"/>
      <c r="D23" s="2" t="s">
        <v>16</v>
      </c>
      <c r="E23" s="112"/>
      <c r="F23" s="2" t="s">
        <v>119</v>
      </c>
    </row>
    <row r="24" spans="2:6">
      <c r="B24" s="106" t="s">
        <v>74</v>
      </c>
      <c r="C24" s="106"/>
      <c r="D24" s="106"/>
      <c r="E24" s="106"/>
      <c r="F24" s="106"/>
    </row>
  </sheetData>
  <mergeCells count="15">
    <mergeCell ref="B24:F24"/>
    <mergeCell ref="B4:F4"/>
    <mergeCell ref="B6:B7"/>
    <mergeCell ref="C6:C7"/>
    <mergeCell ref="E6:E7"/>
    <mergeCell ref="F6:F7"/>
    <mergeCell ref="B13:B17"/>
    <mergeCell ref="C13:C17"/>
    <mergeCell ref="E13:E17"/>
    <mergeCell ref="C19:C21"/>
    <mergeCell ref="B19:B21"/>
    <mergeCell ref="E19:E21"/>
    <mergeCell ref="B22:B23"/>
    <mergeCell ref="C22:C23"/>
    <mergeCell ref="E22:E2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24"/>
  <sheetViews>
    <sheetView topLeftCell="D1" zoomScaleNormal="100" workbookViewId="0">
      <selection activeCell="B5" sqref="B5:G23"/>
    </sheetView>
  </sheetViews>
  <sheetFormatPr defaultColWidth="11.42578125" defaultRowHeight="13.9"/>
  <cols>
    <col min="2" max="2" width="33" customWidth="1"/>
    <col min="3" max="3" width="14.5703125" customWidth="1"/>
    <col min="4" max="4" width="18.85546875" bestFit="1" customWidth="1"/>
    <col min="5" max="5" width="11.140625" customWidth="1"/>
    <col min="7" max="7" width="26.85546875" customWidth="1"/>
  </cols>
  <sheetData>
    <row r="4" spans="2:7">
      <c r="B4" s="114" t="s">
        <v>120</v>
      </c>
      <c r="C4" s="114"/>
      <c r="D4" s="114"/>
      <c r="E4" s="114"/>
      <c r="F4" s="114"/>
      <c r="G4" s="114"/>
    </row>
    <row r="5" spans="2:7" ht="39.6">
      <c r="B5" s="25" t="s">
        <v>121</v>
      </c>
      <c r="C5" s="25" t="s">
        <v>122</v>
      </c>
      <c r="D5" s="25" t="s">
        <v>123</v>
      </c>
      <c r="E5" s="25" t="s">
        <v>124</v>
      </c>
      <c r="F5" s="25" t="s">
        <v>125</v>
      </c>
      <c r="G5" s="25" t="s">
        <v>126</v>
      </c>
    </row>
    <row r="6" spans="2:7">
      <c r="B6" s="111" t="s">
        <v>81</v>
      </c>
      <c r="C6" s="16" t="s">
        <v>6</v>
      </c>
      <c r="D6" s="95" t="s">
        <v>38</v>
      </c>
      <c r="E6" s="95" t="s">
        <v>127</v>
      </c>
      <c r="F6" s="95" t="s">
        <v>41</v>
      </c>
      <c r="G6" s="95" t="s">
        <v>128</v>
      </c>
    </row>
    <row r="7" spans="2:7">
      <c r="B7" s="112"/>
      <c r="C7" s="16" t="s">
        <v>8</v>
      </c>
      <c r="D7" s="96"/>
      <c r="E7" s="96"/>
      <c r="F7" s="96"/>
      <c r="G7" s="96"/>
    </row>
    <row r="8" spans="2:7" ht="22.9">
      <c r="B8" s="16" t="s">
        <v>129</v>
      </c>
      <c r="C8" s="16" t="s">
        <v>87</v>
      </c>
      <c r="D8" s="11" t="s">
        <v>130</v>
      </c>
      <c r="E8" s="11" t="s">
        <v>127</v>
      </c>
      <c r="F8" s="11" t="s">
        <v>41</v>
      </c>
      <c r="G8" s="11" t="s">
        <v>131</v>
      </c>
    </row>
    <row r="9" spans="2:7" ht="22.9">
      <c r="B9" s="16" t="s">
        <v>132</v>
      </c>
      <c r="C9" s="16" t="s">
        <v>22</v>
      </c>
      <c r="D9" s="11" t="s">
        <v>62</v>
      </c>
      <c r="E9" s="11" t="s">
        <v>127</v>
      </c>
      <c r="F9" s="11" t="s">
        <v>41</v>
      </c>
      <c r="G9" s="11" t="s">
        <v>133</v>
      </c>
    </row>
    <row r="10" spans="2:7" ht="22.9">
      <c r="B10" s="16" t="s">
        <v>134</v>
      </c>
      <c r="C10" s="16" t="s">
        <v>94</v>
      </c>
      <c r="D10" s="11" t="s">
        <v>135</v>
      </c>
      <c r="E10" s="11" t="s">
        <v>136</v>
      </c>
      <c r="F10" s="11" t="s">
        <v>41</v>
      </c>
      <c r="G10" s="11" t="s">
        <v>137</v>
      </c>
    </row>
    <row r="11" spans="2:7">
      <c r="B11" s="16" t="s">
        <v>81</v>
      </c>
      <c r="C11" s="16" t="s">
        <v>8</v>
      </c>
      <c r="D11" s="11" t="s">
        <v>38</v>
      </c>
      <c r="E11" s="11" t="s">
        <v>127</v>
      </c>
      <c r="F11" s="11" t="s">
        <v>41</v>
      </c>
      <c r="G11" s="11" t="s">
        <v>128</v>
      </c>
    </row>
    <row r="12" spans="2:7" ht="22.9">
      <c r="B12" s="16" t="s">
        <v>138</v>
      </c>
      <c r="C12" s="16" t="s">
        <v>29</v>
      </c>
      <c r="D12" s="11" t="s">
        <v>62</v>
      </c>
      <c r="E12" s="11" t="s">
        <v>127</v>
      </c>
      <c r="F12" s="11" t="s">
        <v>41</v>
      </c>
      <c r="G12" s="11" t="s">
        <v>133</v>
      </c>
    </row>
    <row r="13" spans="2:7">
      <c r="B13" s="111" t="s">
        <v>101</v>
      </c>
      <c r="C13" s="16" t="s">
        <v>102</v>
      </c>
      <c r="D13" s="11" t="s">
        <v>139</v>
      </c>
      <c r="E13" s="95" t="s">
        <v>127</v>
      </c>
      <c r="F13" s="95" t="s">
        <v>41</v>
      </c>
      <c r="G13" s="95" t="s">
        <v>140</v>
      </c>
    </row>
    <row r="14" spans="2:7">
      <c r="B14" s="113"/>
      <c r="C14" s="16" t="s">
        <v>12</v>
      </c>
      <c r="D14" s="11" t="s">
        <v>141</v>
      </c>
      <c r="E14" s="102"/>
      <c r="F14" s="102"/>
      <c r="G14" s="102"/>
    </row>
    <row r="15" spans="2:7">
      <c r="B15" s="113"/>
      <c r="C15" s="16" t="s">
        <v>105</v>
      </c>
      <c r="D15" s="11" t="s">
        <v>62</v>
      </c>
      <c r="E15" s="102"/>
      <c r="F15" s="102"/>
      <c r="G15" s="102"/>
    </row>
    <row r="16" spans="2:7">
      <c r="B16" s="113"/>
      <c r="C16" s="16" t="s">
        <v>20</v>
      </c>
      <c r="D16" s="11" t="s">
        <v>142</v>
      </c>
      <c r="E16" s="102"/>
      <c r="F16" s="102"/>
      <c r="G16" s="102"/>
    </row>
    <row r="17" spans="2:7">
      <c r="B17" s="112"/>
      <c r="C17" s="16" t="s">
        <v>108</v>
      </c>
      <c r="D17" s="11" t="s">
        <v>44</v>
      </c>
      <c r="E17" s="96"/>
      <c r="F17" s="96"/>
      <c r="G17" s="96"/>
    </row>
    <row r="18" spans="2:7">
      <c r="B18" s="16" t="s">
        <v>110</v>
      </c>
      <c r="C18" s="16" t="s">
        <v>20</v>
      </c>
      <c r="D18" s="11" t="s">
        <v>143</v>
      </c>
      <c r="E18" s="11" t="s">
        <v>127</v>
      </c>
      <c r="F18" s="11" t="s">
        <v>41</v>
      </c>
      <c r="G18" s="11" t="s">
        <v>140</v>
      </c>
    </row>
    <row r="19" spans="2:7">
      <c r="B19" s="111" t="s">
        <v>112</v>
      </c>
      <c r="C19" s="16" t="s">
        <v>14</v>
      </c>
      <c r="D19" s="11" t="s">
        <v>144</v>
      </c>
      <c r="E19" s="11" t="s">
        <v>145</v>
      </c>
      <c r="F19" s="95" t="s">
        <v>41</v>
      </c>
      <c r="G19" s="95" t="s">
        <v>128</v>
      </c>
    </row>
    <row r="20" spans="2:7">
      <c r="B20" s="113"/>
      <c r="C20" s="16" t="s">
        <v>27</v>
      </c>
      <c r="D20" s="11" t="s">
        <v>135</v>
      </c>
      <c r="E20" s="11" t="s">
        <v>127</v>
      </c>
      <c r="F20" s="102"/>
      <c r="G20" s="102"/>
    </row>
    <row r="21" spans="2:7">
      <c r="B21" s="112"/>
      <c r="C21" s="2" t="s">
        <v>18</v>
      </c>
      <c r="D21" s="11" t="s">
        <v>135</v>
      </c>
      <c r="E21" s="11" t="s">
        <v>127</v>
      </c>
      <c r="F21" s="96"/>
      <c r="G21" s="96"/>
    </row>
    <row r="22" spans="2:7">
      <c r="B22" s="111" t="s">
        <v>116</v>
      </c>
      <c r="C22" s="2" t="s">
        <v>15</v>
      </c>
      <c r="D22" s="11" t="s">
        <v>38</v>
      </c>
      <c r="E22" s="11" t="s">
        <v>127</v>
      </c>
      <c r="F22" s="95" t="s">
        <v>41</v>
      </c>
      <c r="G22" s="95" t="s">
        <v>146</v>
      </c>
    </row>
    <row r="23" spans="2:7">
      <c r="B23" s="112"/>
      <c r="C23" s="2" t="s">
        <v>16</v>
      </c>
      <c r="D23" s="11" t="s">
        <v>56</v>
      </c>
      <c r="E23" s="11" t="s">
        <v>147</v>
      </c>
      <c r="F23" s="96"/>
      <c r="G23" s="96"/>
    </row>
    <row r="24" spans="2:7">
      <c r="B24" s="106" t="s">
        <v>74</v>
      </c>
      <c r="C24" s="106"/>
      <c r="D24" s="106"/>
      <c r="E24" s="106"/>
      <c r="F24" s="106"/>
      <c r="G24" s="106"/>
    </row>
  </sheetData>
  <mergeCells count="17">
    <mergeCell ref="G19:G21"/>
    <mergeCell ref="F22:F23"/>
    <mergeCell ref="G22:G23"/>
    <mergeCell ref="B4:G4"/>
    <mergeCell ref="B24:G24"/>
    <mergeCell ref="B6:B7"/>
    <mergeCell ref="B13:B17"/>
    <mergeCell ref="B19:B21"/>
    <mergeCell ref="B22:B23"/>
    <mergeCell ref="E6:E7"/>
    <mergeCell ref="D6:D7"/>
    <mergeCell ref="F6:F7"/>
    <mergeCell ref="G6:G7"/>
    <mergeCell ref="E13:E17"/>
    <mergeCell ref="G13:G17"/>
    <mergeCell ref="F13:F17"/>
    <mergeCell ref="F19:F2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L38"/>
  <sheetViews>
    <sheetView topLeftCell="A5" zoomScaleNormal="100" workbookViewId="0">
      <selection activeCell="B5" sqref="B1:I1048576"/>
    </sheetView>
  </sheetViews>
  <sheetFormatPr defaultColWidth="11.42578125" defaultRowHeight="13.9"/>
  <cols>
    <col min="1" max="1" width="10.7109375" bestFit="1" customWidth="1"/>
    <col min="2" max="2" width="17.5703125" customWidth="1"/>
    <col min="3" max="3" width="26.140625" customWidth="1"/>
    <col min="4" max="4" width="19.140625" customWidth="1"/>
    <col min="5" max="5" width="7.85546875" customWidth="1"/>
    <col min="6" max="6" width="20.42578125" customWidth="1"/>
    <col min="7" max="7" width="12.140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12">
      <c r="A2" s="114" t="s">
        <v>148</v>
      </c>
      <c r="B2" s="114"/>
      <c r="C2" s="114"/>
      <c r="D2" s="114"/>
      <c r="E2" s="114"/>
      <c r="F2" s="114"/>
      <c r="G2" s="114"/>
      <c r="H2" s="114"/>
    </row>
    <row r="3" spans="1:12" ht="33.6" customHeight="1">
      <c r="A3" s="115" t="s">
        <v>149</v>
      </c>
      <c r="B3" s="115" t="s">
        <v>150</v>
      </c>
      <c r="C3" s="115" t="s">
        <v>151</v>
      </c>
      <c r="D3" s="115" t="s">
        <v>152</v>
      </c>
      <c r="E3" s="115"/>
      <c r="F3" s="115" t="s">
        <v>36</v>
      </c>
      <c r="G3" s="30" t="s">
        <v>153</v>
      </c>
      <c r="H3" s="30" t="s">
        <v>154</v>
      </c>
      <c r="I3" s="30" t="s">
        <v>155</v>
      </c>
    </row>
    <row r="4" spans="1:12">
      <c r="A4" s="115"/>
      <c r="B4" s="115"/>
      <c r="C4" s="115"/>
      <c r="D4" s="30" t="s">
        <v>156</v>
      </c>
      <c r="E4" s="30" t="s">
        <v>157</v>
      </c>
      <c r="F4" s="115"/>
      <c r="G4" s="30" t="s">
        <v>158</v>
      </c>
      <c r="H4" s="30" t="s">
        <v>158</v>
      </c>
      <c r="I4" s="31" t="s">
        <v>159</v>
      </c>
    </row>
    <row r="5" spans="1:12" ht="34.15">
      <c r="A5" s="76" t="s">
        <v>160</v>
      </c>
      <c r="B5" s="36" t="s">
        <v>22</v>
      </c>
      <c r="C5" s="16" t="s">
        <v>38</v>
      </c>
      <c r="D5" s="16" t="s">
        <v>161</v>
      </c>
      <c r="E5" s="65" t="s">
        <v>162</v>
      </c>
      <c r="F5" s="16" t="s">
        <v>163</v>
      </c>
      <c r="G5" s="23">
        <v>200</v>
      </c>
      <c r="H5" s="23">
        <v>29250</v>
      </c>
      <c r="I5" s="86">
        <f>G5/H5</f>
        <v>6.8376068376068376E-3</v>
      </c>
    </row>
    <row r="6" spans="1:12" ht="22.9">
      <c r="A6" s="84" t="s">
        <v>164</v>
      </c>
      <c r="B6" s="36" t="s">
        <v>165</v>
      </c>
      <c r="C6" s="16" t="s">
        <v>166</v>
      </c>
      <c r="D6" s="16" t="s">
        <v>167</v>
      </c>
      <c r="E6" s="66" t="s">
        <v>168</v>
      </c>
      <c r="F6" s="16" t="s">
        <v>169</v>
      </c>
      <c r="G6" s="23">
        <v>22</v>
      </c>
      <c r="H6" s="23">
        <v>3250</v>
      </c>
      <c r="I6" s="86">
        <f t="shared" ref="I6:I20" si="0">G6/H6</f>
        <v>6.7692307692307696E-3</v>
      </c>
    </row>
    <row r="7" spans="1:12">
      <c r="A7" s="76" t="s">
        <v>170</v>
      </c>
      <c r="B7" s="36" t="s">
        <v>171</v>
      </c>
      <c r="C7" s="16" t="s">
        <v>172</v>
      </c>
      <c r="D7" s="16" t="s">
        <v>173</v>
      </c>
      <c r="E7" s="66">
        <v>1</v>
      </c>
      <c r="F7" s="16" t="s">
        <v>174</v>
      </c>
      <c r="G7" s="23">
        <v>110</v>
      </c>
      <c r="H7" s="23">
        <v>25000</v>
      </c>
      <c r="I7" s="86">
        <f t="shared" si="0"/>
        <v>4.4000000000000003E-3</v>
      </c>
    </row>
    <row r="8" spans="1:12" ht="22.9">
      <c r="A8" s="76" t="s">
        <v>175</v>
      </c>
      <c r="B8" s="36" t="s">
        <v>176</v>
      </c>
      <c r="C8" s="16" t="s">
        <v>177</v>
      </c>
      <c r="D8" s="16" t="s">
        <v>173</v>
      </c>
      <c r="E8" s="66">
        <v>1</v>
      </c>
      <c r="F8" s="16" t="s">
        <v>178</v>
      </c>
      <c r="G8" s="23">
        <v>33</v>
      </c>
      <c r="H8" s="23">
        <v>3000</v>
      </c>
      <c r="I8" s="64">
        <f t="shared" si="0"/>
        <v>1.0999999999999999E-2</v>
      </c>
    </row>
    <row r="9" spans="1:12" ht="34.15">
      <c r="A9" s="116" t="s">
        <v>179</v>
      </c>
      <c r="B9" s="36" t="s">
        <v>20</v>
      </c>
      <c r="C9" s="16" t="s">
        <v>180</v>
      </c>
      <c r="D9" s="16" t="s">
        <v>181</v>
      </c>
      <c r="E9" s="67" t="s">
        <v>182</v>
      </c>
      <c r="F9" s="16" t="s">
        <v>183</v>
      </c>
      <c r="G9" s="23">
        <v>200</v>
      </c>
      <c r="H9" s="23">
        <v>1267</v>
      </c>
      <c r="I9" s="85">
        <f>G9/H9</f>
        <v>0.15785319652722968</v>
      </c>
    </row>
    <row r="10" spans="1:12" ht="22.9">
      <c r="A10" s="117"/>
      <c r="B10" s="34" t="s">
        <v>184</v>
      </c>
      <c r="C10" s="16" t="s">
        <v>38</v>
      </c>
      <c r="D10" s="16" t="s">
        <v>185</v>
      </c>
      <c r="E10" s="66">
        <v>1</v>
      </c>
      <c r="F10" s="16" t="s">
        <v>186</v>
      </c>
      <c r="G10" s="23">
        <v>0</v>
      </c>
      <c r="H10" s="23">
        <v>13000</v>
      </c>
      <c r="I10" s="64">
        <f t="shared" si="0"/>
        <v>0</v>
      </c>
    </row>
    <row r="11" spans="1:12" ht="45.6">
      <c r="A11" s="118"/>
      <c r="B11" s="34" t="s">
        <v>187</v>
      </c>
      <c r="C11" s="16" t="s">
        <v>38</v>
      </c>
      <c r="D11" s="34" t="s">
        <v>188</v>
      </c>
      <c r="E11" s="67" t="s">
        <v>189</v>
      </c>
      <c r="F11" s="34" t="s">
        <v>190</v>
      </c>
      <c r="G11" s="23">
        <v>600</v>
      </c>
      <c r="H11" s="23">
        <v>13000</v>
      </c>
      <c r="I11" s="64">
        <f t="shared" si="0"/>
        <v>4.6153846153846156E-2</v>
      </c>
    </row>
    <row r="12" spans="1:12" ht="84" customHeight="1">
      <c r="A12" s="76" t="s">
        <v>191</v>
      </c>
      <c r="B12" s="34" t="s">
        <v>192</v>
      </c>
      <c r="C12" s="16" t="s">
        <v>18</v>
      </c>
      <c r="D12" s="34" t="s">
        <v>193</v>
      </c>
      <c r="E12" s="67" t="s">
        <v>194</v>
      </c>
      <c r="F12" s="34" t="s">
        <v>195</v>
      </c>
      <c r="G12" s="5">
        <v>191</v>
      </c>
      <c r="H12" s="23">
        <v>13750</v>
      </c>
      <c r="I12" s="64">
        <f t="shared" si="0"/>
        <v>1.3890909090909091E-2</v>
      </c>
      <c r="L12" s="34"/>
    </row>
    <row r="13" spans="1:12" ht="47.25" customHeight="1">
      <c r="A13" s="116" t="s">
        <v>196</v>
      </c>
      <c r="B13" s="36" t="s">
        <v>197</v>
      </c>
      <c r="C13" s="16" t="s">
        <v>198</v>
      </c>
      <c r="D13" s="16" t="s">
        <v>199</v>
      </c>
      <c r="E13" s="66">
        <v>1</v>
      </c>
      <c r="F13" s="16" t="s">
        <v>200</v>
      </c>
      <c r="G13" s="23">
        <v>300</v>
      </c>
      <c r="H13" s="23">
        <v>8000</v>
      </c>
      <c r="I13" s="64">
        <f>G13/H13</f>
        <v>3.7499999999999999E-2</v>
      </c>
    </row>
    <row r="14" spans="1:12" ht="54" customHeight="1">
      <c r="A14" s="117"/>
      <c r="B14" s="34" t="s">
        <v>201</v>
      </c>
      <c r="C14" s="16" t="s">
        <v>44</v>
      </c>
      <c r="D14" s="16" t="s">
        <v>202</v>
      </c>
      <c r="E14" s="66" t="s">
        <v>203</v>
      </c>
      <c r="F14" s="34" t="s">
        <v>204</v>
      </c>
      <c r="G14" s="5">
        <v>20</v>
      </c>
      <c r="H14" s="23">
        <v>500</v>
      </c>
      <c r="I14" s="64">
        <f t="shared" si="0"/>
        <v>0.04</v>
      </c>
      <c r="L14" s="68"/>
    </row>
    <row r="15" spans="1:12" ht="22.9">
      <c r="A15" s="117"/>
      <c r="B15" s="36" t="s">
        <v>205</v>
      </c>
      <c r="C15" s="16" t="s">
        <v>27</v>
      </c>
      <c r="D15" s="16" t="s">
        <v>206</v>
      </c>
      <c r="E15" s="66" t="s">
        <v>207</v>
      </c>
      <c r="F15" s="16" t="s">
        <v>208</v>
      </c>
      <c r="G15" s="23">
        <v>312</v>
      </c>
      <c r="H15" s="23">
        <v>13000</v>
      </c>
      <c r="I15" s="64">
        <f>G15/H15</f>
        <v>2.4E-2</v>
      </c>
    </row>
    <row r="16" spans="1:12">
      <c r="A16" s="118"/>
      <c r="B16" s="36" t="s">
        <v>209</v>
      </c>
      <c r="C16" s="16" t="s">
        <v>210</v>
      </c>
      <c r="D16" s="11" t="s">
        <v>211</v>
      </c>
      <c r="E16" s="72">
        <v>1</v>
      </c>
      <c r="F16" s="11" t="s">
        <v>53</v>
      </c>
      <c r="G16" s="8">
        <v>0</v>
      </c>
      <c r="H16" s="73">
        <v>200000</v>
      </c>
      <c r="I16" s="64">
        <f>G16/H16</f>
        <v>0</v>
      </c>
    </row>
    <row r="17" spans="1:12" ht="54" customHeight="1">
      <c r="A17" s="116" t="s">
        <v>212</v>
      </c>
      <c r="B17" s="36" t="s">
        <v>29</v>
      </c>
      <c r="C17" s="16" t="s">
        <v>62</v>
      </c>
      <c r="D17" s="71" t="s">
        <v>213</v>
      </c>
      <c r="E17" s="66" t="s">
        <v>214</v>
      </c>
      <c r="F17" s="16" t="s">
        <v>215</v>
      </c>
      <c r="G17" s="23">
        <v>167</v>
      </c>
      <c r="H17" s="23">
        <v>20000</v>
      </c>
      <c r="I17" s="86">
        <f>G17/H17</f>
        <v>8.3499999999999998E-3</v>
      </c>
      <c r="L17" s="16"/>
    </row>
    <row r="18" spans="1:12" ht="68.45">
      <c r="A18" s="117"/>
      <c r="B18" s="34" t="s">
        <v>216</v>
      </c>
      <c r="C18" s="16" t="s">
        <v>14</v>
      </c>
      <c r="D18" s="16" t="s">
        <v>217</v>
      </c>
      <c r="E18" s="67" t="s">
        <v>203</v>
      </c>
      <c r="F18" s="34" t="s">
        <v>218</v>
      </c>
      <c r="G18" s="23">
        <v>250</v>
      </c>
      <c r="H18" s="23">
        <v>12667</v>
      </c>
      <c r="I18" s="64">
        <f t="shared" si="0"/>
        <v>1.9736322728349253E-2</v>
      </c>
    </row>
    <row r="19" spans="1:12" ht="22.9">
      <c r="A19" s="117"/>
      <c r="B19" s="34" t="s">
        <v>219</v>
      </c>
      <c r="C19" s="16" t="s">
        <v>56</v>
      </c>
      <c r="D19" s="16" t="s">
        <v>220</v>
      </c>
      <c r="E19" s="66" t="s">
        <v>221</v>
      </c>
      <c r="F19" s="16" t="s">
        <v>222</v>
      </c>
      <c r="G19" s="23">
        <v>250</v>
      </c>
      <c r="H19" s="23">
        <v>2500</v>
      </c>
      <c r="I19" s="85">
        <f t="shared" si="0"/>
        <v>0.1</v>
      </c>
    </row>
    <row r="20" spans="1:12" s="29" customFormat="1" ht="34.15">
      <c r="A20" s="118"/>
      <c r="B20" s="34" t="s">
        <v>223</v>
      </c>
      <c r="C20" s="16" t="s">
        <v>38</v>
      </c>
      <c r="D20" s="16" t="s">
        <v>224</v>
      </c>
      <c r="E20" s="67" t="s">
        <v>225</v>
      </c>
      <c r="F20" s="34" t="s">
        <v>226</v>
      </c>
      <c r="G20" s="23">
        <v>1000</v>
      </c>
      <c r="H20" s="23">
        <v>21000</v>
      </c>
      <c r="I20" s="85">
        <f t="shared" si="0"/>
        <v>4.7619047619047616E-2</v>
      </c>
    </row>
    <row r="21" spans="1:12">
      <c r="A21" s="114" t="s">
        <v>74</v>
      </c>
      <c r="B21" s="114"/>
      <c r="C21" s="114"/>
      <c r="D21" s="114"/>
      <c r="E21" s="114"/>
      <c r="F21" s="114"/>
      <c r="G21" s="114"/>
      <c r="H21" s="114"/>
    </row>
    <row r="24" spans="1:12" ht="15.6">
      <c r="B24" s="74" t="s">
        <v>227</v>
      </c>
      <c r="D24" s="69" t="s">
        <v>228</v>
      </c>
      <c r="E24" s="69" t="s">
        <v>229</v>
      </c>
      <c r="F24" s="69" t="s">
        <v>230</v>
      </c>
    </row>
    <row r="25" spans="1:12" ht="15">
      <c r="B25" s="35" t="s">
        <v>22</v>
      </c>
      <c r="D25" s="69"/>
      <c r="E25" s="69"/>
      <c r="F25" s="69"/>
    </row>
    <row r="26" spans="1:12" ht="15">
      <c r="B26" s="35" t="s">
        <v>20</v>
      </c>
      <c r="D26" s="70" t="s">
        <v>231</v>
      </c>
      <c r="E26" s="70" t="s">
        <v>191</v>
      </c>
      <c r="F26" s="70" t="s">
        <v>232</v>
      </c>
    </row>
    <row r="27" spans="1:12" ht="15">
      <c r="B27" s="35" t="s">
        <v>197</v>
      </c>
      <c r="D27" s="70" t="s">
        <v>233</v>
      </c>
      <c r="E27" s="70" t="s">
        <v>212</v>
      </c>
      <c r="F27" s="70" t="s">
        <v>234</v>
      </c>
    </row>
    <row r="28" spans="1:12" ht="14.45" customHeight="1">
      <c r="B28" s="35" t="s">
        <v>29</v>
      </c>
      <c r="D28" s="70" t="s">
        <v>235</v>
      </c>
      <c r="E28" s="70" t="s">
        <v>212</v>
      </c>
      <c r="F28" s="70" t="s">
        <v>234</v>
      </c>
    </row>
    <row r="29" spans="1:12" ht="14.45" customHeight="1">
      <c r="B29" s="35" t="s">
        <v>236</v>
      </c>
      <c r="D29" s="70" t="s">
        <v>237</v>
      </c>
      <c r="E29" s="70" t="s">
        <v>179</v>
      </c>
      <c r="F29" s="70" t="s">
        <v>238</v>
      </c>
    </row>
    <row r="30" spans="1:12" ht="14.45" customHeight="1">
      <c r="B30" s="35" t="s">
        <v>105</v>
      </c>
      <c r="D30" s="70" t="s">
        <v>239</v>
      </c>
      <c r="E30" s="70" t="s">
        <v>179</v>
      </c>
      <c r="F30" s="70" t="s">
        <v>238</v>
      </c>
    </row>
    <row r="31" spans="1:12" ht="14.45" customHeight="1">
      <c r="B31" s="35" t="s">
        <v>176</v>
      </c>
      <c r="D31" s="70" t="s">
        <v>240</v>
      </c>
      <c r="E31" s="70" t="s">
        <v>160</v>
      </c>
      <c r="F31" s="70" t="s">
        <v>241</v>
      </c>
    </row>
    <row r="32" spans="1:12" ht="14.45" customHeight="1">
      <c r="B32" s="35" t="s">
        <v>242</v>
      </c>
      <c r="D32" s="70" t="s">
        <v>243</v>
      </c>
      <c r="E32" s="70" t="s">
        <v>196</v>
      </c>
      <c r="F32" s="70" t="s">
        <v>234</v>
      </c>
    </row>
    <row r="33" spans="2:6" ht="14.45" customHeight="1">
      <c r="B33" s="35" t="s">
        <v>244</v>
      </c>
      <c r="D33" s="70" t="s">
        <v>245</v>
      </c>
      <c r="E33" s="70" t="s">
        <v>196</v>
      </c>
      <c r="F33" s="70" t="s">
        <v>234</v>
      </c>
    </row>
    <row r="34" spans="2:6" ht="30">
      <c r="B34" s="35" t="s">
        <v>246</v>
      </c>
      <c r="D34" s="70" t="s">
        <v>247</v>
      </c>
      <c r="E34" s="70" t="s">
        <v>196</v>
      </c>
      <c r="F34" s="70" t="s">
        <v>248</v>
      </c>
    </row>
    <row r="35" spans="2:6" ht="30">
      <c r="B35" s="35" t="s">
        <v>249</v>
      </c>
      <c r="D35" s="70" t="s">
        <v>250</v>
      </c>
      <c r="E35" s="70" t="s">
        <v>196</v>
      </c>
      <c r="F35" s="70" t="s">
        <v>248</v>
      </c>
    </row>
    <row r="36" spans="2:6" ht="30">
      <c r="B36" s="35" t="s">
        <v>251</v>
      </c>
      <c r="D36" s="70" t="s">
        <v>252</v>
      </c>
      <c r="E36" s="70" t="s">
        <v>164</v>
      </c>
      <c r="F36" s="70" t="s">
        <v>234</v>
      </c>
    </row>
    <row r="37" spans="2:6" ht="30">
      <c r="B37" s="35" t="s">
        <v>219</v>
      </c>
      <c r="D37" s="70" t="s">
        <v>253</v>
      </c>
      <c r="E37" s="70" t="s">
        <v>175</v>
      </c>
      <c r="F37" s="70" t="s">
        <v>254</v>
      </c>
    </row>
    <row r="38" spans="2:6" ht="15">
      <c r="B38" s="35" t="s">
        <v>15</v>
      </c>
      <c r="D38" s="70" t="s">
        <v>255</v>
      </c>
      <c r="E38" s="70" t="s">
        <v>170</v>
      </c>
      <c r="F38" s="70" t="s">
        <v>254</v>
      </c>
    </row>
  </sheetData>
  <autoFilter ref="D25:F38" xr:uid="{00000000-0009-0000-0000-000004000000}"/>
  <mergeCells count="10">
    <mergeCell ref="A3:A4"/>
    <mergeCell ref="D3:E3"/>
    <mergeCell ref="F3:F4"/>
    <mergeCell ref="A2:H2"/>
    <mergeCell ref="A21:H21"/>
    <mergeCell ref="B3:B4"/>
    <mergeCell ref="C3:C4"/>
    <mergeCell ref="A17:A20"/>
    <mergeCell ref="A9:A11"/>
    <mergeCell ref="A13:A16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20"/>
  <sheetViews>
    <sheetView tabSelected="1" topLeftCell="A2" zoomScaleNormal="100" workbookViewId="0">
      <selection activeCell="B3" sqref="B3:G4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119" t="s">
        <v>256</v>
      </c>
      <c r="C2" s="120"/>
      <c r="D2" s="120"/>
      <c r="E2" s="120"/>
      <c r="F2" s="120"/>
      <c r="G2" s="120"/>
    </row>
    <row r="3" spans="2:13" ht="28.5" customHeight="1">
      <c r="B3" s="108" t="s">
        <v>149</v>
      </c>
      <c r="C3" s="108" t="s">
        <v>150</v>
      </c>
      <c r="D3" s="108" t="s">
        <v>151</v>
      </c>
      <c r="E3" s="25" t="s">
        <v>257</v>
      </c>
      <c r="F3" s="25" t="s">
        <v>258</v>
      </c>
      <c r="G3" s="25" t="s">
        <v>154</v>
      </c>
      <c r="I3" s="121" t="s">
        <v>150</v>
      </c>
      <c r="J3" s="27" t="s">
        <v>257</v>
      </c>
      <c r="K3" s="27" t="s">
        <v>258</v>
      </c>
      <c r="L3" s="27" t="s">
        <v>154</v>
      </c>
      <c r="M3" s="121" t="s">
        <v>259</v>
      </c>
    </row>
    <row r="4" spans="2:13" ht="15.75" customHeight="1" thickBot="1">
      <c r="B4" s="108"/>
      <c r="C4" s="108"/>
      <c r="D4" s="108"/>
      <c r="E4" s="25" t="s">
        <v>158</v>
      </c>
      <c r="F4" s="25" t="s">
        <v>158</v>
      </c>
      <c r="G4" s="25" t="s">
        <v>158</v>
      </c>
      <c r="I4" s="123"/>
      <c r="J4" s="28" t="s">
        <v>158</v>
      </c>
      <c r="K4" s="28" t="s">
        <v>158</v>
      </c>
      <c r="L4" s="28" t="s">
        <v>158</v>
      </c>
      <c r="M4" s="122"/>
    </row>
    <row r="5" spans="2:13">
      <c r="B5" s="88" t="s">
        <v>160</v>
      </c>
      <c r="C5" s="87" t="s">
        <v>22</v>
      </c>
      <c r="D5" s="89" t="s">
        <v>38</v>
      </c>
      <c r="E5" s="90">
        <v>7500</v>
      </c>
      <c r="F5" s="90">
        <v>31250</v>
      </c>
      <c r="G5" s="91">
        <v>29250</v>
      </c>
      <c r="I5" s="36" t="s">
        <v>22</v>
      </c>
      <c r="J5" s="5">
        <v>7500</v>
      </c>
      <c r="K5" s="5">
        <v>31250</v>
      </c>
      <c r="L5" s="4">
        <v>29250</v>
      </c>
      <c r="M5" s="78">
        <f>K5/J5*100-100</f>
        <v>316.66666666666669</v>
      </c>
    </row>
    <row r="6" spans="2:13">
      <c r="B6" s="75" t="s">
        <v>164</v>
      </c>
      <c r="C6" s="36" t="s">
        <v>165</v>
      </c>
      <c r="D6" s="3" t="s">
        <v>260</v>
      </c>
      <c r="E6" s="5">
        <v>2500</v>
      </c>
      <c r="F6" s="5">
        <v>9500</v>
      </c>
      <c r="G6" s="4">
        <v>3250</v>
      </c>
      <c r="I6" s="36" t="s">
        <v>165</v>
      </c>
      <c r="J6" s="5">
        <v>2500</v>
      </c>
      <c r="K6" s="5">
        <v>9500</v>
      </c>
      <c r="L6" s="4">
        <v>3250</v>
      </c>
      <c r="M6" s="78">
        <f t="shared" ref="M6:M20" si="0">K6/J6*100-100</f>
        <v>280</v>
      </c>
    </row>
    <row r="7" spans="2:13">
      <c r="B7" s="75" t="s">
        <v>170</v>
      </c>
      <c r="C7" s="36" t="s">
        <v>261</v>
      </c>
      <c r="D7" s="2" t="s">
        <v>172</v>
      </c>
      <c r="E7" s="5">
        <v>20000</v>
      </c>
      <c r="F7" s="5">
        <v>30000</v>
      </c>
      <c r="G7" s="4">
        <v>25000</v>
      </c>
      <c r="I7" s="36" t="s">
        <v>261</v>
      </c>
      <c r="J7" s="5">
        <v>20000</v>
      </c>
      <c r="K7" s="5">
        <v>30000</v>
      </c>
      <c r="L7" s="4">
        <v>25000</v>
      </c>
      <c r="M7" s="77">
        <f t="shared" si="0"/>
        <v>50</v>
      </c>
    </row>
    <row r="8" spans="2:13">
      <c r="B8" s="75" t="s">
        <v>175</v>
      </c>
      <c r="C8" s="36" t="s">
        <v>176</v>
      </c>
      <c r="D8" s="16" t="s">
        <v>62</v>
      </c>
      <c r="E8" s="5">
        <v>1600</v>
      </c>
      <c r="F8" s="23">
        <v>5000</v>
      </c>
      <c r="G8" s="4">
        <v>3000</v>
      </c>
      <c r="I8" s="36" t="s">
        <v>176</v>
      </c>
      <c r="J8" s="5">
        <v>1600</v>
      </c>
      <c r="K8" s="23">
        <v>5000</v>
      </c>
      <c r="L8" s="4">
        <v>3000</v>
      </c>
      <c r="M8" s="77">
        <f t="shared" si="0"/>
        <v>212.5</v>
      </c>
    </row>
    <row r="9" spans="2:13">
      <c r="B9" s="116" t="s">
        <v>179</v>
      </c>
      <c r="C9" s="36" t="s">
        <v>20</v>
      </c>
      <c r="D9" s="2" t="s">
        <v>180</v>
      </c>
      <c r="E9" s="5">
        <v>533</v>
      </c>
      <c r="F9" s="5">
        <v>1983</v>
      </c>
      <c r="G9" s="4">
        <v>1267</v>
      </c>
      <c r="I9" s="36" t="s">
        <v>20</v>
      </c>
      <c r="J9" s="5">
        <v>533</v>
      </c>
      <c r="K9" s="5">
        <v>1983</v>
      </c>
      <c r="L9" s="4">
        <v>1267</v>
      </c>
      <c r="M9" s="78">
        <f t="shared" si="0"/>
        <v>272.0450281425891</v>
      </c>
    </row>
    <row r="10" spans="2:13">
      <c r="B10" s="117"/>
      <c r="C10" s="16" t="s">
        <v>184</v>
      </c>
      <c r="D10" s="1" t="s">
        <v>262</v>
      </c>
      <c r="E10" s="5">
        <v>9000</v>
      </c>
      <c r="F10" s="5">
        <v>13000</v>
      </c>
      <c r="G10" s="5">
        <v>13000</v>
      </c>
      <c r="I10" s="16" t="s">
        <v>184</v>
      </c>
      <c r="J10" s="5">
        <v>9000</v>
      </c>
      <c r="K10" s="5">
        <v>13000</v>
      </c>
      <c r="L10" s="5">
        <v>13000</v>
      </c>
      <c r="M10" s="77">
        <f t="shared" si="0"/>
        <v>44.444444444444429</v>
      </c>
    </row>
    <row r="11" spans="2:13">
      <c r="B11" s="118"/>
      <c r="C11" s="16" t="s">
        <v>187</v>
      </c>
      <c r="D11" s="13" t="s">
        <v>38</v>
      </c>
      <c r="E11" s="5">
        <v>10333</v>
      </c>
      <c r="F11" s="5">
        <v>13000</v>
      </c>
      <c r="G11" s="5">
        <v>13000</v>
      </c>
      <c r="I11" s="16" t="s">
        <v>187</v>
      </c>
      <c r="J11" s="5">
        <v>10333</v>
      </c>
      <c r="K11" s="5">
        <v>13000</v>
      </c>
      <c r="L11" s="5">
        <v>13000</v>
      </c>
      <c r="M11" s="79">
        <f t="shared" si="0"/>
        <v>25.810510016452142</v>
      </c>
    </row>
    <row r="12" spans="2:13">
      <c r="B12" s="76" t="s">
        <v>191</v>
      </c>
      <c r="C12" s="16" t="s">
        <v>192</v>
      </c>
      <c r="D12" s="15" t="s">
        <v>18</v>
      </c>
      <c r="E12" s="37">
        <v>10000</v>
      </c>
      <c r="F12" s="4">
        <v>14250</v>
      </c>
      <c r="G12" s="4">
        <v>13750</v>
      </c>
      <c r="I12" s="16" t="s">
        <v>192</v>
      </c>
      <c r="J12" s="37">
        <v>10000</v>
      </c>
      <c r="K12" s="4">
        <v>14250</v>
      </c>
      <c r="L12" s="4">
        <v>13750</v>
      </c>
      <c r="M12" s="77">
        <f t="shared" si="0"/>
        <v>42.5</v>
      </c>
    </row>
    <row r="13" spans="2:13">
      <c r="B13" s="116" t="s">
        <v>196</v>
      </c>
      <c r="C13" s="36" t="s">
        <v>197</v>
      </c>
      <c r="D13" s="2" t="s">
        <v>198</v>
      </c>
      <c r="E13" s="4">
        <v>8000</v>
      </c>
      <c r="F13" s="4">
        <v>8000</v>
      </c>
      <c r="G13" s="4">
        <v>8000</v>
      </c>
      <c r="I13" s="36" t="s">
        <v>197</v>
      </c>
      <c r="J13" s="4">
        <v>8000</v>
      </c>
      <c r="K13" s="4">
        <v>8000</v>
      </c>
      <c r="L13" s="4">
        <v>8000</v>
      </c>
      <c r="M13" s="77">
        <f t="shared" si="0"/>
        <v>0</v>
      </c>
    </row>
    <row r="14" spans="2:13">
      <c r="B14" s="117"/>
      <c r="C14" s="16" t="s">
        <v>201</v>
      </c>
      <c r="D14" s="13" t="s">
        <v>44</v>
      </c>
      <c r="E14" s="38">
        <v>300</v>
      </c>
      <c r="F14" s="6">
        <v>533</v>
      </c>
      <c r="G14" s="6">
        <v>500</v>
      </c>
      <c r="I14" s="16" t="s">
        <v>201</v>
      </c>
      <c r="J14" s="38">
        <v>300</v>
      </c>
      <c r="K14" s="6">
        <v>533</v>
      </c>
      <c r="L14" s="6">
        <v>500</v>
      </c>
      <c r="M14" s="77">
        <f t="shared" si="0"/>
        <v>77.666666666666657</v>
      </c>
    </row>
    <row r="15" spans="2:13">
      <c r="B15" s="117"/>
      <c r="C15" s="36" t="s">
        <v>205</v>
      </c>
      <c r="D15" s="3" t="s">
        <v>27</v>
      </c>
      <c r="E15" s="5">
        <v>10000</v>
      </c>
      <c r="F15" s="23">
        <v>13000</v>
      </c>
      <c r="G15" s="4">
        <v>13000</v>
      </c>
      <c r="I15" s="36" t="s">
        <v>205</v>
      </c>
      <c r="J15" s="5">
        <v>10000</v>
      </c>
      <c r="K15" s="23">
        <v>13000</v>
      </c>
      <c r="L15" s="4">
        <v>13000</v>
      </c>
      <c r="M15" s="77">
        <f t="shared" si="0"/>
        <v>30</v>
      </c>
    </row>
    <row r="16" spans="2:13">
      <c r="B16" s="118"/>
      <c r="C16" s="36" t="s">
        <v>209</v>
      </c>
      <c r="D16" s="16" t="s">
        <v>94</v>
      </c>
      <c r="E16" s="5">
        <v>160000</v>
      </c>
      <c r="F16" s="23">
        <v>200000</v>
      </c>
      <c r="G16" s="4">
        <v>200000</v>
      </c>
      <c r="I16" s="36" t="s">
        <v>209</v>
      </c>
      <c r="J16" s="5">
        <v>160000</v>
      </c>
      <c r="K16" s="23">
        <v>200000</v>
      </c>
      <c r="L16" s="4">
        <v>200000</v>
      </c>
      <c r="M16" s="79">
        <f t="shared" si="0"/>
        <v>25</v>
      </c>
    </row>
    <row r="17" spans="2:14">
      <c r="B17" s="116" t="s">
        <v>212</v>
      </c>
      <c r="C17" s="36" t="s">
        <v>29</v>
      </c>
      <c r="D17" s="3" t="s">
        <v>62</v>
      </c>
      <c r="E17" s="6">
        <v>8400</v>
      </c>
      <c r="F17" s="6">
        <v>23167</v>
      </c>
      <c r="G17" s="4">
        <v>20000</v>
      </c>
      <c r="I17" s="36" t="s">
        <v>29</v>
      </c>
      <c r="J17" s="6">
        <v>8400</v>
      </c>
      <c r="K17" s="6">
        <v>23167</v>
      </c>
      <c r="L17" s="4">
        <v>20000</v>
      </c>
      <c r="M17" s="77">
        <f t="shared" si="0"/>
        <v>175.79761904761904</v>
      </c>
    </row>
    <row r="18" spans="2:14">
      <c r="B18" s="117"/>
      <c r="C18" s="16" t="s">
        <v>216</v>
      </c>
      <c r="D18" s="1" t="s">
        <v>14</v>
      </c>
      <c r="E18" s="38">
        <v>11600</v>
      </c>
      <c r="F18" s="5">
        <v>13500</v>
      </c>
      <c r="G18" s="5">
        <v>12667</v>
      </c>
      <c r="H18" s="4"/>
      <c r="I18" s="16" t="s">
        <v>216</v>
      </c>
      <c r="J18" s="38">
        <v>11600</v>
      </c>
      <c r="K18" s="5">
        <v>13500</v>
      </c>
      <c r="L18" s="5">
        <v>12667</v>
      </c>
      <c r="M18" s="79">
        <f t="shared" si="0"/>
        <v>16.379310344827587</v>
      </c>
      <c r="N18" s="39"/>
    </row>
    <row r="19" spans="2:14">
      <c r="B19" s="117"/>
      <c r="C19" s="16" t="s">
        <v>219</v>
      </c>
      <c r="D19" s="1" t="s">
        <v>56</v>
      </c>
      <c r="E19" s="37">
        <v>1800</v>
      </c>
      <c r="F19" s="5">
        <v>3000</v>
      </c>
      <c r="G19" s="5">
        <v>2500</v>
      </c>
      <c r="H19" s="4"/>
      <c r="I19" s="16" t="s">
        <v>219</v>
      </c>
      <c r="J19" s="37">
        <v>1800</v>
      </c>
      <c r="K19" s="5">
        <v>3000</v>
      </c>
      <c r="L19" s="5">
        <v>2500</v>
      </c>
      <c r="M19" s="77">
        <f t="shared" si="0"/>
        <v>66.666666666666686</v>
      </c>
      <c r="N19" s="39"/>
    </row>
    <row r="20" spans="2:14">
      <c r="B20" s="118"/>
      <c r="C20" s="16" t="s">
        <v>223</v>
      </c>
      <c r="D20" s="1" t="s">
        <v>38</v>
      </c>
      <c r="E20" s="23">
        <v>18000</v>
      </c>
      <c r="F20" s="5">
        <v>22000</v>
      </c>
      <c r="G20" s="23">
        <v>21000</v>
      </c>
      <c r="H20" s="4"/>
      <c r="I20" s="16" t="s">
        <v>223</v>
      </c>
      <c r="J20" s="23">
        <v>18000</v>
      </c>
      <c r="K20" s="5">
        <v>22000</v>
      </c>
      <c r="L20" s="23">
        <v>21000</v>
      </c>
      <c r="M20" s="77">
        <f t="shared" si="0"/>
        <v>22.222222222222229</v>
      </c>
      <c r="N20" s="39"/>
    </row>
  </sheetData>
  <mergeCells count="9">
    <mergeCell ref="B9:B11"/>
    <mergeCell ref="B13:B16"/>
    <mergeCell ref="B17:B20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J51"/>
  <sheetViews>
    <sheetView topLeftCell="A11" zoomScaleNormal="100" workbookViewId="0">
      <selection activeCell="K32" sqref="K32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10">
      <c r="A2" s="17" t="s">
        <v>263</v>
      </c>
      <c r="B2" s="14">
        <v>2019</v>
      </c>
      <c r="C2" s="14">
        <v>2020</v>
      </c>
      <c r="D2" s="14">
        <v>2021</v>
      </c>
      <c r="E2" s="14">
        <v>2022</v>
      </c>
      <c r="F2" s="14">
        <v>2023</v>
      </c>
      <c r="G2" s="14" t="s">
        <v>264</v>
      </c>
      <c r="H2" s="14" t="s">
        <v>265</v>
      </c>
    </row>
    <row r="3" spans="1:10">
      <c r="A3" s="50" t="s">
        <v>266</v>
      </c>
      <c r="B3" s="51">
        <v>1203.534774969912</v>
      </c>
      <c r="C3" s="51">
        <v>1315.8799260939099</v>
      </c>
      <c r="D3" s="51">
        <v>1615.497368587887</v>
      </c>
      <c r="E3" s="51">
        <v>2143.1783487886069</v>
      </c>
      <c r="F3" s="51">
        <v>2120.0948496269571</v>
      </c>
      <c r="G3" s="51">
        <f>AVERAGE(B3:F3)</f>
        <v>1679.6370536134546</v>
      </c>
      <c r="H3" s="8">
        <f>SUM(B3:F3)/5</f>
        <v>1679.6370536134546</v>
      </c>
    </row>
    <row r="4" spans="1:10">
      <c r="A4" s="47" t="s">
        <v>20</v>
      </c>
      <c r="B4" s="8">
        <v>1362.5759245518091</v>
      </c>
      <c r="C4" s="8">
        <v>1273.2654653643201</v>
      </c>
      <c r="D4" s="8">
        <v>1275.9181282463369</v>
      </c>
      <c r="E4" s="8">
        <v>2201.666666666667</v>
      </c>
      <c r="F4" s="8">
        <v>2368.943264147249</v>
      </c>
      <c r="G4" s="8">
        <v>1696.4738897952764</v>
      </c>
      <c r="H4" s="8">
        <f>SUM(B4:F4)/5</f>
        <v>1696.4738897952764</v>
      </c>
    </row>
    <row r="5" spans="1:10">
      <c r="A5" s="47" t="s">
        <v>176</v>
      </c>
      <c r="B5" s="51">
        <v>1981.9400068398149</v>
      </c>
      <c r="C5" s="51">
        <v>1428.4389925927569</v>
      </c>
      <c r="D5" s="51">
        <v>1613.8240088484699</v>
      </c>
      <c r="E5" s="51">
        <v>3600.2717760781811</v>
      </c>
      <c r="F5" s="51">
        <v>3002.1313985931188</v>
      </c>
      <c r="G5" s="51">
        <f>AVERAGE(B5:F5)</f>
        <v>2325.3212365904683</v>
      </c>
      <c r="H5" s="8">
        <f>SUM(B5:F5)/5</f>
        <v>2325.3212365904683</v>
      </c>
    </row>
    <row r="6" spans="1:10">
      <c r="A6" s="50" t="s">
        <v>165</v>
      </c>
      <c r="B6" s="8">
        <v>2102.4934323366579</v>
      </c>
      <c r="C6" s="8">
        <v>2891.0527732327482</v>
      </c>
      <c r="D6" s="8">
        <v>3537.737376999426</v>
      </c>
      <c r="E6" s="8">
        <v>3475.6469986760362</v>
      </c>
      <c r="F6" s="8">
        <v>3611.1368423067911</v>
      </c>
      <c r="G6" s="8">
        <v>3123.6134847103322</v>
      </c>
      <c r="H6" s="8">
        <f>SUM(B6:F6)/5</f>
        <v>3123.6134847103322</v>
      </c>
    </row>
    <row r="7" spans="1:10">
      <c r="A7" s="46" t="s">
        <v>267</v>
      </c>
      <c r="B7" s="8">
        <v>6578</v>
      </c>
      <c r="C7" s="8">
        <v>8083</v>
      </c>
      <c r="D7" s="8">
        <v>7795</v>
      </c>
      <c r="E7" s="8">
        <v>8802</v>
      </c>
      <c r="F7" s="8">
        <v>11985</v>
      </c>
      <c r="G7" s="8">
        <v>8649</v>
      </c>
      <c r="H7" s="8">
        <f>SUM(B7:F7)/5</f>
        <v>8648.6</v>
      </c>
      <c r="I7" s="24"/>
    </row>
    <row r="8" spans="1:10">
      <c r="A8" s="50" t="s">
        <v>29</v>
      </c>
      <c r="B8" s="8">
        <v>15780.17385719515</v>
      </c>
      <c r="C8" s="8">
        <v>17606.816489883211</v>
      </c>
      <c r="D8" s="8">
        <v>17487.304071229901</v>
      </c>
      <c r="E8" s="8">
        <v>23990.219039319461</v>
      </c>
      <c r="F8" s="8">
        <v>32187.149128823159</v>
      </c>
      <c r="G8" s="8">
        <f t="shared" ref="G8" si="0">AVERAGE(B8:F8)</f>
        <v>21410.332517290175</v>
      </c>
      <c r="H8" s="52">
        <f t="shared" ref="H8" si="1">SUM(B8:F8)/5</f>
        <v>21410.332517290175</v>
      </c>
      <c r="I8" s="24"/>
      <c r="J8" s="49"/>
    </row>
    <row r="9" spans="1:10">
      <c r="A9" s="53" t="s">
        <v>223</v>
      </c>
      <c r="B9" s="8">
        <v>9446.2554388097033</v>
      </c>
      <c r="C9" s="8">
        <v>9815.7141658872824</v>
      </c>
      <c r="D9" s="8">
        <v>10942.679464284771</v>
      </c>
      <c r="E9" s="8">
        <v>14791.2283878291</v>
      </c>
      <c r="F9" s="8">
        <v>17824.351113157441</v>
      </c>
      <c r="G9" s="8">
        <f>AVERAGE(B9:F9)</f>
        <v>12564.045713993659</v>
      </c>
      <c r="H9" s="8">
        <f t="shared" ref="H9:H16" si="2">SUM(B9:F9)/5</f>
        <v>12564.045713993659</v>
      </c>
      <c r="I9" s="24"/>
      <c r="J9" s="49"/>
    </row>
    <row r="10" spans="1:10">
      <c r="A10" s="53" t="s">
        <v>184</v>
      </c>
      <c r="B10" s="8">
        <v>10286.533556128999</v>
      </c>
      <c r="C10" s="8">
        <v>10857.996657003019</v>
      </c>
      <c r="D10" s="8">
        <v>12243.210410482319</v>
      </c>
      <c r="E10" s="8">
        <v>13404.16896176732</v>
      </c>
      <c r="F10" s="8">
        <v>15115.43621623085</v>
      </c>
      <c r="G10" s="8">
        <v>12381.469160322502</v>
      </c>
      <c r="H10" s="8">
        <f t="shared" si="2"/>
        <v>12381.469160322502</v>
      </c>
      <c r="I10" s="24"/>
      <c r="J10" s="49"/>
    </row>
    <row r="11" spans="1:10">
      <c r="A11" s="54" t="s">
        <v>268</v>
      </c>
      <c r="B11" s="8">
        <v>6411</v>
      </c>
      <c r="C11" s="8">
        <v>6628.5</v>
      </c>
      <c r="D11" s="8">
        <v>8406.9166666666661</v>
      </c>
      <c r="E11" s="8">
        <v>9786</v>
      </c>
      <c r="F11" s="8">
        <v>11087</v>
      </c>
      <c r="G11" s="8">
        <v>8464</v>
      </c>
      <c r="H11" s="8">
        <f t="shared" si="2"/>
        <v>8463.8833333333332</v>
      </c>
      <c r="I11" s="24"/>
      <c r="J11" s="49"/>
    </row>
    <row r="12" spans="1:10">
      <c r="A12" s="53" t="s">
        <v>187</v>
      </c>
      <c r="B12" s="51">
        <v>6390.0134053941983</v>
      </c>
      <c r="C12" s="51">
        <v>7656.396844774491</v>
      </c>
      <c r="D12" s="51">
        <v>8597.0567461620612</v>
      </c>
      <c r="E12" s="51">
        <v>9025.4234361090294</v>
      </c>
      <c r="F12" s="51">
        <v>10102.14632075326</v>
      </c>
      <c r="G12" s="51">
        <f t="shared" ref="G12" si="3">AVERAGE(B12:F12)</f>
        <v>8354.2073506386077</v>
      </c>
      <c r="H12" s="8">
        <f t="shared" si="2"/>
        <v>8354.2073506386077</v>
      </c>
      <c r="I12" s="24"/>
      <c r="J12" s="49"/>
    </row>
    <row r="13" spans="1:10">
      <c r="A13" s="46" t="s">
        <v>269</v>
      </c>
      <c r="B13" s="51">
        <v>5174</v>
      </c>
      <c r="C13" s="51">
        <v>5481</v>
      </c>
      <c r="D13" s="51">
        <v>7564</v>
      </c>
      <c r="E13" s="51">
        <v>8609</v>
      </c>
      <c r="F13" s="51">
        <v>9687</v>
      </c>
      <c r="G13" s="51">
        <v>7303</v>
      </c>
      <c r="H13" s="8">
        <f t="shared" si="2"/>
        <v>7303</v>
      </c>
      <c r="I13" s="24"/>
      <c r="J13" s="49"/>
    </row>
    <row r="14" spans="1:10">
      <c r="A14" s="54" t="s">
        <v>270</v>
      </c>
      <c r="B14" s="8">
        <v>4383.916666666667</v>
      </c>
      <c r="C14" s="8">
        <v>4667.416666666667</v>
      </c>
      <c r="D14" s="8">
        <v>6470.166666666667</v>
      </c>
      <c r="E14" s="8">
        <v>8027.166666666667</v>
      </c>
      <c r="F14" s="8">
        <v>7834.25</v>
      </c>
      <c r="G14" s="8">
        <v>6277</v>
      </c>
      <c r="H14" s="8">
        <f t="shared" si="2"/>
        <v>6276.5833333333339</v>
      </c>
      <c r="I14" s="24"/>
      <c r="J14" s="49"/>
    </row>
    <row r="15" spans="1:10">
      <c r="A15" s="55" t="s">
        <v>219</v>
      </c>
      <c r="B15" s="8">
        <v>860.90281733417123</v>
      </c>
      <c r="C15" s="8">
        <v>998.07494948082774</v>
      </c>
      <c r="D15" s="8">
        <v>981.69490019820114</v>
      </c>
      <c r="E15" s="8">
        <v>1539.902445195158</v>
      </c>
      <c r="F15" s="8">
        <v>1660.4510500913771</v>
      </c>
      <c r="G15" s="8">
        <f>AVERAGE(B15:F15)</f>
        <v>1208.205232459947</v>
      </c>
      <c r="H15" s="8">
        <f t="shared" si="2"/>
        <v>1208.205232459947</v>
      </c>
      <c r="I15" s="24"/>
      <c r="J15" s="49"/>
    </row>
    <row r="16" spans="1:10">
      <c r="A16" s="54" t="s">
        <v>271</v>
      </c>
      <c r="B16" s="8">
        <v>305.5</v>
      </c>
      <c r="C16" s="8">
        <v>288.83333333333331</v>
      </c>
      <c r="D16" s="8">
        <v>364.25</v>
      </c>
      <c r="E16" s="8">
        <v>490</v>
      </c>
      <c r="F16" s="8">
        <v>552</v>
      </c>
      <c r="G16" s="8">
        <v>400</v>
      </c>
      <c r="H16" s="8">
        <f t="shared" si="2"/>
        <v>400.11666666666667</v>
      </c>
      <c r="I16" s="24"/>
      <c r="J16" s="49"/>
    </row>
    <row r="17" spans="1:10">
      <c r="I17" s="24"/>
      <c r="J17" s="49"/>
    </row>
    <row r="18" spans="1:10">
      <c r="A18" s="48" t="s">
        <v>272</v>
      </c>
      <c r="B18" s="9"/>
      <c r="C18" s="9"/>
      <c r="D18" s="9"/>
      <c r="E18" s="9"/>
      <c r="F18" s="9"/>
      <c r="G18" s="9"/>
      <c r="H18" s="9"/>
    </row>
    <row r="19" spans="1:10">
      <c r="A19" s="41"/>
      <c r="B19" s="9"/>
      <c r="C19" s="9"/>
      <c r="D19" s="9"/>
      <c r="E19" s="9"/>
      <c r="F19" s="9"/>
      <c r="G19" s="9"/>
      <c r="H19" s="9"/>
    </row>
    <row r="20" spans="1:10">
      <c r="A20" s="40"/>
      <c r="B20" s="9"/>
      <c r="C20" s="9"/>
      <c r="D20" s="9"/>
      <c r="E20" s="9"/>
      <c r="F20" s="9"/>
      <c r="G20" s="9"/>
      <c r="H20" s="9"/>
    </row>
    <row r="21" spans="1:10">
      <c r="A21" s="42" t="s">
        <v>273</v>
      </c>
      <c r="B21" s="9"/>
      <c r="C21" s="9"/>
      <c r="D21" s="9"/>
      <c r="E21" s="9"/>
      <c r="F21" s="9"/>
      <c r="G21" s="9"/>
      <c r="H21" s="9"/>
    </row>
    <row r="22" spans="1:10">
      <c r="A22" s="43" t="s">
        <v>274</v>
      </c>
      <c r="B22" s="9"/>
      <c r="C22" s="9"/>
      <c r="D22" s="9"/>
      <c r="E22" s="9"/>
      <c r="F22" s="9"/>
      <c r="G22" s="9"/>
      <c r="H22" s="9"/>
    </row>
    <row r="23" spans="1:10">
      <c r="A23" s="44" t="s">
        <v>275</v>
      </c>
      <c r="C23" s="9"/>
      <c r="D23" s="9"/>
      <c r="E23" s="9"/>
      <c r="F23" s="9"/>
      <c r="G23" s="9"/>
      <c r="H23" s="9"/>
    </row>
    <row r="24" spans="1:10" ht="34.15">
      <c r="A24" s="45" t="s">
        <v>276</v>
      </c>
      <c r="C24" s="9"/>
      <c r="D24" s="9"/>
      <c r="E24" s="9"/>
      <c r="F24" s="9"/>
      <c r="G24" s="9"/>
      <c r="H24" s="9"/>
    </row>
    <row r="25" spans="1:10">
      <c r="C25" s="9"/>
      <c r="D25" s="9"/>
      <c r="E25" s="9"/>
      <c r="F25" s="9"/>
      <c r="G25" s="9"/>
      <c r="H25" s="9"/>
    </row>
    <row r="26" spans="1:10">
      <c r="C26" s="9"/>
      <c r="D26" s="9"/>
      <c r="E26" s="9"/>
      <c r="F26" s="9"/>
      <c r="G26" s="9"/>
      <c r="H26" s="9"/>
    </row>
    <row r="27" spans="1:10">
      <c r="C27" s="9"/>
      <c r="D27" s="9"/>
      <c r="E27" s="9"/>
      <c r="F27" s="9"/>
      <c r="G27" s="9"/>
      <c r="H27" s="9"/>
    </row>
    <row r="30" spans="1:10">
      <c r="A30" s="14" t="s">
        <v>150</v>
      </c>
      <c r="B30" s="14" t="s">
        <v>264</v>
      </c>
    </row>
    <row r="31" spans="1:10">
      <c r="A31" s="36" t="s">
        <v>266</v>
      </c>
      <c r="B31" s="8">
        <v>1679.6370536134546</v>
      </c>
    </row>
    <row r="32" spans="1:10">
      <c r="A32" s="36" t="s">
        <v>20</v>
      </c>
      <c r="B32" s="8">
        <v>1696.4738897952764</v>
      </c>
    </row>
    <row r="33" spans="1:9">
      <c r="A33" s="36" t="s">
        <v>176</v>
      </c>
      <c r="B33" s="8">
        <v>2325.3212365904683</v>
      </c>
    </row>
    <row r="34" spans="1:9">
      <c r="A34" s="36" t="s">
        <v>165</v>
      </c>
      <c r="B34" s="8">
        <v>3123.6134847103322</v>
      </c>
    </row>
    <row r="35" spans="1:9">
      <c r="A35" s="36" t="s">
        <v>22</v>
      </c>
      <c r="B35" s="8">
        <v>8649</v>
      </c>
    </row>
    <row r="36" spans="1:9">
      <c r="A36" s="36" t="s">
        <v>29</v>
      </c>
      <c r="B36" s="8">
        <v>21410.332517290175</v>
      </c>
    </row>
    <row r="37" spans="1:9">
      <c r="A37" s="34" t="s">
        <v>223</v>
      </c>
      <c r="B37" s="8">
        <v>12564.045713993659</v>
      </c>
    </row>
    <row r="38" spans="1:9">
      <c r="A38" s="34" t="s">
        <v>184</v>
      </c>
      <c r="B38" s="8">
        <v>12381.469160322502</v>
      </c>
    </row>
    <row r="39" spans="1:9">
      <c r="A39" s="34" t="s">
        <v>192</v>
      </c>
      <c r="B39" s="8">
        <v>8464</v>
      </c>
    </row>
    <row r="40" spans="1:9">
      <c r="A40" s="34" t="s">
        <v>187</v>
      </c>
      <c r="B40" s="8">
        <v>8354.2073506386077</v>
      </c>
    </row>
    <row r="41" spans="1:9">
      <c r="A41" s="36" t="s">
        <v>242</v>
      </c>
      <c r="B41" s="8">
        <v>7303</v>
      </c>
    </row>
    <row r="42" spans="1:9">
      <c r="A42" s="34" t="s">
        <v>216</v>
      </c>
      <c r="B42" s="8">
        <v>6277</v>
      </c>
    </row>
    <row r="43" spans="1:9">
      <c r="A43" s="34" t="s">
        <v>219</v>
      </c>
      <c r="B43" s="8">
        <v>1208.205232459947</v>
      </c>
    </row>
    <row r="44" spans="1:9">
      <c r="A44" s="34" t="s">
        <v>201</v>
      </c>
      <c r="B44" s="8">
        <v>400</v>
      </c>
      <c r="H44" s="56"/>
      <c r="I44" s="9"/>
    </row>
    <row r="45" spans="1:9">
      <c r="H45" s="57"/>
      <c r="I45" s="9"/>
    </row>
    <row r="46" spans="1:9">
      <c r="H46" s="57"/>
      <c r="I46" s="9"/>
    </row>
    <row r="47" spans="1:9">
      <c r="H47" s="57"/>
      <c r="I47" s="9"/>
    </row>
    <row r="48" spans="1:9">
      <c r="H48" s="57"/>
      <c r="I48" s="9"/>
    </row>
    <row r="49" spans="8:9">
      <c r="H49" s="57"/>
      <c r="I49" s="9"/>
    </row>
    <row r="50" spans="8:9">
      <c r="H50" s="57"/>
      <c r="I50" s="9"/>
    </row>
    <row r="51" spans="8:9">
      <c r="H51" s="57"/>
      <c r="I51" s="9"/>
    </row>
  </sheetData>
  <sortState xmlns:xlrd2="http://schemas.microsoft.com/office/spreadsheetml/2017/richdata2" ref="H45:I51">
    <sortCondition descending="1" ref="I44"/>
  </sortState>
  <pageMargins left="0.7" right="0.7" top="0.75" bottom="0.75" header="0.3" footer="0.3"/>
  <pageSetup paperSize="9" orientation="portrait" horizontalDpi="300" verticalDpi="300" r:id="rId1"/>
  <ignoredErrors>
    <ignoredError sqref="H6:H7 H4 H10:H11 H13:H14 H16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44"/>
  <sheetViews>
    <sheetView topLeftCell="A19" zoomScale="90" zoomScaleNormal="90" workbookViewId="0">
      <selection activeCell="G33" sqref="G33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9" ht="15" customHeight="1">
      <c r="B2" s="61" t="s">
        <v>263</v>
      </c>
      <c r="C2" s="7">
        <v>2019</v>
      </c>
      <c r="D2" s="7">
        <v>2020</v>
      </c>
      <c r="E2" s="7">
        <v>2021</v>
      </c>
      <c r="F2" s="7">
        <v>2022</v>
      </c>
      <c r="G2" s="7">
        <v>2023</v>
      </c>
      <c r="H2" s="7" t="s">
        <v>264</v>
      </c>
    </row>
    <row r="3" spans="2:9">
      <c r="B3" s="36" t="s">
        <v>266</v>
      </c>
      <c r="C3" s="51">
        <v>1203.534774969912</v>
      </c>
      <c r="D3" s="51">
        <v>1315.8799260939099</v>
      </c>
      <c r="E3" s="51">
        <v>1615.497368587887</v>
      </c>
      <c r="F3" s="51">
        <v>2143.1783487886069</v>
      </c>
      <c r="G3" s="51">
        <v>2120.0948496269571</v>
      </c>
      <c r="H3" s="8">
        <f>AVERAGE(C3:G3)</f>
        <v>1679.6370536134546</v>
      </c>
      <c r="I3" s="9"/>
    </row>
    <row r="4" spans="2:9">
      <c r="B4" s="36" t="s">
        <v>20</v>
      </c>
      <c r="C4" s="8">
        <v>1362.5759245518091</v>
      </c>
      <c r="D4" s="8">
        <v>1273.2654653643201</v>
      </c>
      <c r="E4" s="8">
        <v>1275.9181282463369</v>
      </c>
      <c r="F4" s="8">
        <v>2201.666666666667</v>
      </c>
      <c r="G4" s="59">
        <v>2368.943264147249</v>
      </c>
      <c r="H4" s="8">
        <v>1696.4738897952764</v>
      </c>
      <c r="I4" s="9"/>
    </row>
    <row r="5" spans="2:9">
      <c r="B5" s="36" t="s">
        <v>176</v>
      </c>
      <c r="C5" s="51">
        <v>1981.9400068398149</v>
      </c>
      <c r="D5" s="51">
        <v>1428.4389925927569</v>
      </c>
      <c r="E5" s="51">
        <v>1613.8240088484699</v>
      </c>
      <c r="F5" s="51">
        <v>3600.2717760781811</v>
      </c>
      <c r="G5" s="51">
        <v>3002.1313985931188</v>
      </c>
      <c r="H5" s="8">
        <f>AVERAGE(C5:G5)</f>
        <v>2325.3212365904683</v>
      </c>
      <c r="I5" s="60"/>
    </row>
    <row r="6" spans="2:9">
      <c r="B6" s="36" t="s">
        <v>165</v>
      </c>
      <c r="C6" s="8">
        <v>2102.4934323366579</v>
      </c>
      <c r="D6" s="8">
        <v>2891.0527732327482</v>
      </c>
      <c r="E6" s="8">
        <v>3537.737376999426</v>
      </c>
      <c r="F6" s="8">
        <v>3475.6469986760362</v>
      </c>
      <c r="G6" s="59">
        <v>3611.1368423067911</v>
      </c>
      <c r="H6" s="8">
        <v>3123.6134847103322</v>
      </c>
      <c r="I6" s="9"/>
    </row>
    <row r="7" spans="2:9">
      <c r="B7" s="36" t="s">
        <v>22</v>
      </c>
      <c r="C7" s="8">
        <v>6578</v>
      </c>
      <c r="D7" s="8">
        <v>8083</v>
      </c>
      <c r="E7" s="8">
        <v>7795</v>
      </c>
      <c r="F7" s="8">
        <v>8802</v>
      </c>
      <c r="G7" s="59">
        <v>11985</v>
      </c>
      <c r="H7" s="8">
        <v>8649</v>
      </c>
      <c r="I7" s="9"/>
    </row>
    <row r="8" spans="2:9">
      <c r="B8" s="36" t="s">
        <v>29</v>
      </c>
      <c r="C8" s="8">
        <v>15780.17385719515</v>
      </c>
      <c r="D8" s="8">
        <v>17606.816489883211</v>
      </c>
      <c r="E8" s="8">
        <v>17487.304071229901</v>
      </c>
      <c r="F8" s="8">
        <v>23990.219039319461</v>
      </c>
      <c r="G8" s="59">
        <v>32187.149128823159</v>
      </c>
      <c r="H8" s="8">
        <f t="shared" ref="H8" si="0">AVERAGE(C8:G8)</f>
        <v>21410.332517290175</v>
      </c>
      <c r="I8" s="9"/>
    </row>
    <row r="9" spans="2:9">
      <c r="B9" s="34" t="s">
        <v>223</v>
      </c>
      <c r="C9" s="8">
        <v>9446.2554388097033</v>
      </c>
      <c r="D9" s="8">
        <v>9815.7141658872824</v>
      </c>
      <c r="E9" s="8">
        <v>10942.679464284771</v>
      </c>
      <c r="F9" s="8">
        <v>14791.2283878291</v>
      </c>
      <c r="G9" s="59">
        <v>17824.351113157441</v>
      </c>
      <c r="H9" s="8">
        <f>AVERAGE(C9:G9)</f>
        <v>12564.045713993659</v>
      </c>
      <c r="I9" s="9"/>
    </row>
    <row r="10" spans="2:9">
      <c r="B10" s="34" t="s">
        <v>184</v>
      </c>
      <c r="C10" s="8">
        <v>10286.533556128999</v>
      </c>
      <c r="D10" s="8">
        <v>10857.996657003019</v>
      </c>
      <c r="E10" s="8">
        <v>12243.210410482319</v>
      </c>
      <c r="F10" s="8">
        <v>13404.16896176732</v>
      </c>
      <c r="G10" s="59">
        <v>15115.43621623085</v>
      </c>
      <c r="H10" s="8">
        <v>12381.469160322502</v>
      </c>
      <c r="I10" s="9"/>
    </row>
    <row r="11" spans="2:9">
      <c r="B11" s="34" t="s">
        <v>192</v>
      </c>
      <c r="C11" s="8">
        <v>6411</v>
      </c>
      <c r="D11" s="8">
        <v>6628.5</v>
      </c>
      <c r="E11" s="8">
        <v>8406.9166666666661</v>
      </c>
      <c r="F11" s="8">
        <v>9786</v>
      </c>
      <c r="G11" s="59">
        <v>11087</v>
      </c>
      <c r="H11" s="8">
        <v>8464</v>
      </c>
      <c r="I11" s="9"/>
    </row>
    <row r="12" spans="2:9">
      <c r="B12" s="34" t="s">
        <v>187</v>
      </c>
      <c r="C12" s="51">
        <v>6390.0134053941983</v>
      </c>
      <c r="D12" s="51">
        <v>7656.396844774491</v>
      </c>
      <c r="E12" s="51">
        <v>8597.0567461620612</v>
      </c>
      <c r="F12" s="51">
        <v>9025.4234361090294</v>
      </c>
      <c r="G12" s="51">
        <v>10102.14632075326</v>
      </c>
      <c r="H12" s="8">
        <f t="shared" ref="H12" si="1">AVERAGE(C12:G12)</f>
        <v>8354.2073506386077</v>
      </c>
      <c r="I12" s="9"/>
    </row>
    <row r="13" spans="2:9">
      <c r="B13" s="36" t="s">
        <v>242</v>
      </c>
      <c r="C13" s="51">
        <v>5174</v>
      </c>
      <c r="D13" s="51">
        <v>5481</v>
      </c>
      <c r="E13" s="51">
        <v>7564</v>
      </c>
      <c r="F13" s="51">
        <v>8609</v>
      </c>
      <c r="G13" s="51">
        <v>9687</v>
      </c>
      <c r="H13" s="8">
        <v>7303</v>
      </c>
      <c r="I13" s="9"/>
    </row>
    <row r="14" spans="2:9">
      <c r="B14" s="34" t="s">
        <v>216</v>
      </c>
      <c r="C14" s="8">
        <v>4383.916666666667</v>
      </c>
      <c r="D14" s="8">
        <v>4667.416666666667</v>
      </c>
      <c r="E14" s="8">
        <v>6470.166666666667</v>
      </c>
      <c r="F14" s="8">
        <v>8027.166666666667</v>
      </c>
      <c r="G14" s="59">
        <v>7834.25</v>
      </c>
      <c r="H14" s="8">
        <v>6277</v>
      </c>
      <c r="I14" s="9"/>
    </row>
    <row r="15" spans="2:9">
      <c r="B15" s="34" t="s">
        <v>219</v>
      </c>
      <c r="C15" s="8">
        <v>860.90281733417123</v>
      </c>
      <c r="D15" s="8">
        <v>998.07494948082774</v>
      </c>
      <c r="E15" s="8">
        <v>981.69490019820114</v>
      </c>
      <c r="F15" s="8">
        <v>1539.902445195158</v>
      </c>
      <c r="G15" s="59">
        <v>1660.4510500913771</v>
      </c>
      <c r="H15" s="8">
        <f>AVERAGE(C15:G15)</f>
        <v>1208.205232459947</v>
      </c>
      <c r="I15" s="9"/>
    </row>
    <row r="16" spans="2:9">
      <c r="B16" s="34" t="s">
        <v>201</v>
      </c>
      <c r="C16" s="8">
        <v>305.5</v>
      </c>
      <c r="D16" s="8">
        <v>288.83333333333331</v>
      </c>
      <c r="E16" s="8">
        <v>364.25</v>
      </c>
      <c r="F16" s="8">
        <v>490</v>
      </c>
      <c r="G16" s="59">
        <v>552</v>
      </c>
      <c r="H16" s="8">
        <v>400</v>
      </c>
      <c r="I16" s="9"/>
    </row>
    <row r="17" spans="2:8">
      <c r="B17" s="9"/>
      <c r="C17" s="10"/>
      <c r="F17" s="10"/>
      <c r="G17" s="58"/>
      <c r="H17" s="58"/>
    </row>
    <row r="18" spans="2:8" ht="14.45" thickBot="1">
      <c r="B18" s="9"/>
      <c r="C18" s="9"/>
      <c r="D18" s="9"/>
      <c r="E18" s="10"/>
      <c r="H18" s="10"/>
    </row>
    <row r="19" spans="2:8">
      <c r="B19" s="21" t="s">
        <v>273</v>
      </c>
      <c r="C19" s="9"/>
      <c r="D19" s="9"/>
      <c r="E19" s="10"/>
      <c r="H19" s="10"/>
    </row>
    <row r="20" spans="2:8">
      <c r="B20" s="22" t="s">
        <v>274</v>
      </c>
      <c r="C20" s="9"/>
      <c r="D20" s="9"/>
      <c r="E20" s="10"/>
      <c r="H20" s="10"/>
    </row>
    <row r="21" spans="2:8">
      <c r="B21" s="19" t="s">
        <v>275</v>
      </c>
      <c r="C21" s="9"/>
      <c r="D21" s="9"/>
      <c r="E21" s="10"/>
      <c r="H21" s="10"/>
    </row>
    <row r="22" spans="2:8" ht="23.45" thickBot="1">
      <c r="B22" s="20" t="s">
        <v>277</v>
      </c>
      <c r="C22" s="9"/>
      <c r="D22" s="9"/>
      <c r="E22" s="10"/>
      <c r="H22" s="10"/>
    </row>
    <row r="23" spans="2:8">
      <c r="B23" s="9"/>
      <c r="C23" s="9"/>
      <c r="D23" s="9"/>
      <c r="E23" s="10"/>
      <c r="H23" s="10"/>
    </row>
    <row r="24" spans="2:8">
      <c r="B24" s="7" t="s">
        <v>263</v>
      </c>
      <c r="C24" s="7">
        <v>2020</v>
      </c>
      <c r="D24" s="7">
        <v>2021</v>
      </c>
      <c r="E24" s="7">
        <v>2022</v>
      </c>
      <c r="F24" s="7">
        <v>2023</v>
      </c>
      <c r="G24" s="9"/>
      <c r="H24" s="10"/>
    </row>
    <row r="25" spans="2:8">
      <c r="B25" s="36" t="s">
        <v>266</v>
      </c>
      <c r="C25" s="18">
        <f t="shared" ref="C25:C38" si="2">D3/C3*100-100</f>
        <v>9.3345995031017424</v>
      </c>
      <c r="D25" s="18">
        <f t="shared" ref="D25:F25" si="3">E3/D3*100-100</f>
        <v>22.769360376472108</v>
      </c>
      <c r="E25" s="18">
        <f t="shared" si="3"/>
        <v>32.663685528746356</v>
      </c>
      <c r="F25" s="18">
        <f t="shared" si="3"/>
        <v>-1.0770685125060737</v>
      </c>
      <c r="G25" s="80" cm="1">
        <f t="array" ref="G25">+AVERAGE(ABS(C25:F25))</f>
        <v>16.46117848020657</v>
      </c>
      <c r="H25" s="10"/>
    </row>
    <row r="26" spans="2:8">
      <c r="B26" s="36" t="s">
        <v>20</v>
      </c>
      <c r="C26" s="18">
        <f t="shared" si="2"/>
        <v>-6.5545308395835491</v>
      </c>
      <c r="D26" s="18">
        <f t="shared" ref="D26:F38" si="4">E4/D4*100-100</f>
        <v>0.20833541426945601</v>
      </c>
      <c r="E26" s="18">
        <f t="shared" si="4"/>
        <v>72.555481259029449</v>
      </c>
      <c r="F26" s="18">
        <f t="shared" si="4"/>
        <v>7.59772585074559</v>
      </c>
      <c r="G26" s="82" cm="1">
        <f t="array" ref="G26">+AVERAGE(ABS(C26:F26))</f>
        <v>21.729018340907011</v>
      </c>
      <c r="H26" s="10"/>
    </row>
    <row r="27" spans="2:8">
      <c r="B27" s="36" t="s">
        <v>176</v>
      </c>
      <c r="C27" s="18">
        <f t="shared" si="2"/>
        <v>-27.927233535671462</v>
      </c>
      <c r="D27" s="18">
        <f t="shared" si="4"/>
        <v>12.978154280094316</v>
      </c>
      <c r="E27" s="18">
        <f t="shared" si="4"/>
        <v>123.08949156402272</v>
      </c>
      <c r="F27" s="18">
        <f t="shared" si="4"/>
        <v>-16.61375625749632</v>
      </c>
      <c r="G27" s="82" cm="1">
        <f t="array" ref="G27">+AVERAGE(ABS(C27:F27))</f>
        <v>45.152158909321201</v>
      </c>
      <c r="H27" s="10"/>
    </row>
    <row r="28" spans="2:8">
      <c r="B28" s="36" t="s">
        <v>165</v>
      </c>
      <c r="C28" s="18">
        <f t="shared" si="2"/>
        <v>37.505912207283586</v>
      </c>
      <c r="D28" s="18">
        <f t="shared" si="4"/>
        <v>22.368481466478428</v>
      </c>
      <c r="E28" s="18">
        <f t="shared" si="4"/>
        <v>-1.7550872692549149</v>
      </c>
      <c r="F28" s="18">
        <f t="shared" si="4"/>
        <v>3.8982625014095618</v>
      </c>
      <c r="G28" s="80" cm="1">
        <f t="array" ref="G28">+AVERAGE(ABS(C28:F28))</f>
        <v>16.381935861106623</v>
      </c>
      <c r="H28" s="10"/>
    </row>
    <row r="29" spans="2:8">
      <c r="B29" s="36" t="s">
        <v>22</v>
      </c>
      <c r="C29" s="18">
        <f t="shared" si="2"/>
        <v>22.879294618425064</v>
      </c>
      <c r="D29" s="18">
        <f t="shared" si="4"/>
        <v>-3.5630335271557527</v>
      </c>
      <c r="E29" s="18">
        <f t="shared" si="4"/>
        <v>12.918537524053875</v>
      </c>
      <c r="F29" s="18">
        <f t="shared" si="4"/>
        <v>36.162235855487381</v>
      </c>
      <c r="G29" s="80" cm="1">
        <f t="array" ref="G29">+AVERAGE(ABS(C29:F29))</f>
        <v>18.880775381280518</v>
      </c>
      <c r="H29" s="10"/>
    </row>
    <row r="30" spans="2:8">
      <c r="B30" s="36" t="s">
        <v>29</v>
      </c>
      <c r="C30" s="18">
        <f t="shared" si="2"/>
        <v>11.575554548501898</v>
      </c>
      <c r="D30" s="18">
        <f t="shared" si="4"/>
        <v>-0.67878493946922447</v>
      </c>
      <c r="E30" s="18">
        <f t="shared" si="4"/>
        <v>37.186492220880126</v>
      </c>
      <c r="F30" s="18">
        <f t="shared" si="4"/>
        <v>34.167800119161484</v>
      </c>
      <c r="G30" s="82" cm="1">
        <f t="array" ref="G30">+AVERAGE(ABS(C30:F30))</f>
        <v>20.902157957003183</v>
      </c>
    </row>
    <row r="31" spans="2:8" ht="15" customHeight="1">
      <c r="B31" s="34" t="s">
        <v>223</v>
      </c>
      <c r="C31" s="18">
        <f t="shared" si="2"/>
        <v>3.9111659585201011</v>
      </c>
      <c r="D31" s="18">
        <f t="shared" si="4"/>
        <v>11.481235897374134</v>
      </c>
      <c r="E31" s="18">
        <f t="shared" si="4"/>
        <v>35.170078188851306</v>
      </c>
      <c r="F31" s="18">
        <f t="shared" si="4"/>
        <v>20.506226026664123</v>
      </c>
      <c r="G31" s="80" cm="1">
        <f t="array" ref="G31">+AVERAGE(ABS(C31:F31))</f>
        <v>17.767176517852416</v>
      </c>
    </row>
    <row r="32" spans="2:8">
      <c r="B32" s="34" t="s">
        <v>184</v>
      </c>
      <c r="C32" s="18">
        <f t="shared" si="2"/>
        <v>5.5554487598353859</v>
      </c>
      <c r="D32" s="18">
        <f t="shared" si="4"/>
        <v>12.757544482995257</v>
      </c>
      <c r="E32" s="18">
        <f t="shared" si="4"/>
        <v>9.4824683425436973</v>
      </c>
      <c r="F32" s="18">
        <f t="shared" si="4"/>
        <v>12.766679227519234</v>
      </c>
      <c r="G32" s="83" cm="1">
        <f t="array" ref="G32">+AVERAGE(ABS(C32:F32))</f>
        <v>10.140535203223394</v>
      </c>
    </row>
    <row r="33" spans="2:20">
      <c r="B33" s="34" t="s">
        <v>192</v>
      </c>
      <c r="C33" s="18">
        <f t="shared" si="2"/>
        <v>3.3926064576509134</v>
      </c>
      <c r="D33" s="18">
        <f t="shared" si="4"/>
        <v>26.829850896381771</v>
      </c>
      <c r="E33" s="18">
        <f t="shared" si="4"/>
        <v>16.404151343635704</v>
      </c>
      <c r="F33" s="18">
        <f t="shared" si="4"/>
        <v>13.294502350296341</v>
      </c>
      <c r="G33" s="83" cm="1">
        <f t="array" ref="G33">+AVERAGE(ABS(C33:F33))</f>
        <v>14.980277761991182</v>
      </c>
    </row>
    <row r="34" spans="2:20">
      <c r="B34" s="34" t="s">
        <v>187</v>
      </c>
      <c r="C34" s="18">
        <f t="shared" si="2"/>
        <v>19.81816561309968</v>
      </c>
      <c r="D34" s="18">
        <f t="shared" si="4"/>
        <v>12.285934499719303</v>
      </c>
      <c r="E34" s="18">
        <f t="shared" si="4"/>
        <v>4.9827133005513957</v>
      </c>
      <c r="F34" s="18">
        <f t="shared" si="4"/>
        <v>11.929887747276922</v>
      </c>
      <c r="G34" s="83" cm="1">
        <f t="array" ref="G34">+AVERAGE(ABS(C34:F34))</f>
        <v>12.254175290161825</v>
      </c>
    </row>
    <row r="35" spans="2:20">
      <c r="B35" s="36" t="s">
        <v>242</v>
      </c>
      <c r="C35" s="18">
        <f t="shared" si="2"/>
        <v>5.9335137224584571</v>
      </c>
      <c r="D35" s="18">
        <f t="shared" si="4"/>
        <v>38.004013866082829</v>
      </c>
      <c r="E35" s="18">
        <f t="shared" si="4"/>
        <v>13.815441565309357</v>
      </c>
      <c r="F35" s="18">
        <f t="shared" si="4"/>
        <v>12.521779533046811</v>
      </c>
      <c r="G35" s="81" cm="1">
        <f t="array" ref="G35">+AVERAGE(ABS(C35:F35))</f>
        <v>17.568687171724363</v>
      </c>
    </row>
    <row r="36" spans="2:20">
      <c r="B36" s="34" t="s">
        <v>216</v>
      </c>
      <c r="C36" s="18">
        <f t="shared" si="2"/>
        <v>6.4668200049422921</v>
      </c>
      <c r="D36" s="18">
        <f t="shared" si="4"/>
        <v>38.624149690228364</v>
      </c>
      <c r="E36" s="18">
        <f t="shared" si="4"/>
        <v>24.064295098013957</v>
      </c>
      <c r="F36" s="18">
        <f t="shared" si="4"/>
        <v>-2.4032971368062732</v>
      </c>
      <c r="G36" s="81" cm="1">
        <f t="array" ref="G36">+AVERAGE(ABS(C36:F36))</f>
        <v>17.889640482497722</v>
      </c>
    </row>
    <row r="37" spans="2:20">
      <c r="B37" s="34" t="s">
        <v>219</v>
      </c>
      <c r="C37" s="18">
        <f t="shared" si="2"/>
        <v>15.933521111176844</v>
      </c>
      <c r="D37" s="18">
        <f t="shared" si="4"/>
        <v>-1.6411642523587062</v>
      </c>
      <c r="E37" s="18">
        <f t="shared" si="4"/>
        <v>56.861611981915814</v>
      </c>
      <c r="F37" s="18">
        <f t="shared" si="4"/>
        <v>7.8283273899822632</v>
      </c>
      <c r="G37" s="81" cm="1">
        <f t="array" ref="G37">+AVERAGE(ABS(C37:F37))</f>
        <v>20.566156183858407</v>
      </c>
    </row>
    <row r="38" spans="2:20" ht="14.25" customHeight="1">
      <c r="B38" s="34" t="s">
        <v>201</v>
      </c>
      <c r="C38" s="62">
        <f t="shared" si="2"/>
        <v>-5.4555373704310028</v>
      </c>
      <c r="D38" s="18">
        <f t="shared" si="4"/>
        <v>26.110790536641673</v>
      </c>
      <c r="E38" s="18">
        <f t="shared" si="4"/>
        <v>34.522992450240224</v>
      </c>
      <c r="F38" s="18">
        <f t="shared" si="4"/>
        <v>12.65306122448979</v>
      </c>
      <c r="G38" s="81" cm="1">
        <f t="array" ref="G38">+AVERAGE(ABS(C38:F38))</f>
        <v>19.685595395450672</v>
      </c>
    </row>
    <row r="39" spans="2:20">
      <c r="C39" s="63"/>
      <c r="N39" s="124"/>
      <c r="O39" s="124"/>
      <c r="P39" s="124"/>
      <c r="Q39" s="124"/>
      <c r="R39" s="124"/>
      <c r="S39" s="124"/>
      <c r="T39" s="124"/>
    </row>
    <row r="40" spans="2:20">
      <c r="N40" s="124"/>
      <c r="O40" s="124"/>
      <c r="P40" s="124"/>
      <c r="Q40" s="124"/>
      <c r="R40" s="124"/>
      <c r="S40" s="124"/>
      <c r="T40" s="124"/>
    </row>
    <row r="41" spans="2:20">
      <c r="N41" s="124"/>
      <c r="O41" s="124"/>
      <c r="P41" s="124"/>
      <c r="Q41" s="124"/>
      <c r="R41" s="124"/>
      <c r="S41" s="124"/>
      <c r="T41" s="124"/>
    </row>
    <row r="42" spans="2:20">
      <c r="N42" s="124"/>
      <c r="O42" s="124"/>
      <c r="P42" s="124"/>
      <c r="Q42" s="124"/>
      <c r="R42" s="124"/>
      <c r="S42" s="124"/>
      <c r="T42" s="124"/>
    </row>
    <row r="43" spans="2:20">
      <c r="N43" s="124"/>
      <c r="O43" s="124"/>
      <c r="P43" s="124"/>
      <c r="Q43" s="124"/>
      <c r="R43" s="124"/>
      <c r="S43" s="124"/>
      <c r="T43" s="124"/>
    </row>
    <row r="44" spans="2:20">
      <c r="N44" s="124"/>
      <c r="O44" s="124"/>
      <c r="P44" s="124"/>
      <c r="Q44" s="124"/>
      <c r="R44" s="124"/>
      <c r="S44" s="124"/>
      <c r="T44" s="124"/>
    </row>
  </sheetData>
  <mergeCells count="1">
    <mergeCell ref="N39:T4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2025-11-04T22:16:02+00:00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553784-7AD8-4C61-BE58-E0D186E5C9E6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2025-11-05T14:12:35Z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