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3. MUNICIPIOS 2025\1. MERCADOS\1. ESCRITURA-DTS\3. JULIO\2. VILLAGARZÓN-PUTUMAYO\"/>
    </mc:Choice>
  </mc:AlternateContent>
  <xr:revisionPtr revIDLastSave="0" documentId="13_ncr:1_{1904571F-1EBF-41EA-AA4E-688A1A8390E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0" hidden="1">'4.1.1. OAF'!$D$29:$F$44</definedName>
    <definedName name="_xlnm._FilterDatabase" localSheetId="1" hidden="1">'4.1.2. CONDICIONES COMERCIALES'!#REF!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9" l="1"/>
  <c r="C26" i="9"/>
  <c r="D26" i="9"/>
  <c r="E26" i="9"/>
  <c r="F26" i="9"/>
  <c r="C27" i="9"/>
  <c r="D27" i="9"/>
  <c r="E27" i="9"/>
  <c r="F27" i="9"/>
  <c r="C28" i="9"/>
  <c r="D28" i="9"/>
  <c r="E28" i="9"/>
  <c r="F28" i="9"/>
  <c r="C29" i="9"/>
  <c r="D29" i="9"/>
  <c r="E29" i="9"/>
  <c r="F29" i="9"/>
  <c r="C30" i="9"/>
  <c r="D30" i="9"/>
  <c r="E30" i="9"/>
  <c r="F30" i="9"/>
  <c r="C31" i="9"/>
  <c r="D31" i="9"/>
  <c r="E31" i="9"/>
  <c r="F31" i="9"/>
  <c r="C32" i="9"/>
  <c r="D32" i="9"/>
  <c r="E32" i="9"/>
  <c r="F32" i="9"/>
  <c r="C33" i="9"/>
  <c r="D33" i="9"/>
  <c r="E33" i="9"/>
  <c r="F33" i="9"/>
  <c r="D25" i="9"/>
  <c r="E25" i="9"/>
  <c r="F25" i="9"/>
  <c r="M8" i="7"/>
  <c r="M5" i="7"/>
  <c r="G32" i="9" l="1" a="1"/>
  <c r="G32" i="9" s="1"/>
  <c r="G26" i="9" a="1"/>
  <c r="G26" i="9" s="1"/>
  <c r="G33" i="9" a="1"/>
  <c r="G33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H6" i="8" a="1"/>
  <c r="H6" i="8" s="1"/>
  <c r="G6" i="8"/>
  <c r="H14" i="8"/>
  <c r="C25" i="9"/>
  <c r="G25" i="9" s="1" a="1"/>
  <c r="G25" i="9" s="1"/>
  <c r="H11" i="8" a="1"/>
  <c r="H11" i="8" s="1"/>
  <c r="G11" i="8"/>
  <c r="H7" i="8" l="1"/>
  <c r="I6" i="6" l="1"/>
  <c r="I7" i="6"/>
  <c r="I8" i="6"/>
  <c r="I9" i="6"/>
  <c r="I10" i="6"/>
  <c r="I11" i="6"/>
  <c r="I12" i="6"/>
  <c r="I13" i="6"/>
  <c r="I14" i="6"/>
  <c r="I15" i="6"/>
  <c r="I16" i="6"/>
  <c r="I17" i="6"/>
  <c r="I18" i="6"/>
  <c r="H7" i="9"/>
  <c r="H8" i="9"/>
  <c r="H9" i="9"/>
  <c r="H10" i="9"/>
  <c r="H11" i="9"/>
  <c r="H12" i="9"/>
  <c r="H13" i="9"/>
  <c r="H14" i="9"/>
  <c r="H15" i="9"/>
  <c r="H12" i="8"/>
  <c r="H13" i="8"/>
  <c r="H8" i="8"/>
  <c r="H9" i="8"/>
  <c r="H10" i="8"/>
  <c r="H15" i="8"/>
  <c r="G13" i="8"/>
  <c r="G14" i="8"/>
  <c r="G8" i="8"/>
  <c r="G9" i="8"/>
  <c r="G10" i="8"/>
  <c r="G15" i="8"/>
  <c r="G7" i="8"/>
  <c r="G12" i="8"/>
  <c r="M13" i="7"/>
  <c r="M14" i="7"/>
  <c r="M15" i="7"/>
  <c r="M16" i="7"/>
  <c r="M17" i="7"/>
  <c r="M18" i="7"/>
  <c r="I5" i="6"/>
  <c r="M6" i="7"/>
  <c r="M7" i="7"/>
  <c r="M9" i="7"/>
  <c r="M10" i="7"/>
  <c r="M11" i="7"/>
  <c r="M12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<sst xmlns="http://schemas.openxmlformats.org/spreadsheetml/2006/main" count="478" uniqueCount="177">
  <si>
    <r>
      <rPr>
        <b/>
        <sz val="10"/>
        <color rgb="FF000000"/>
        <rFont val="Arial"/>
        <family val="2"/>
      </rP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Villagarzón</t>
    </r>
  </si>
  <si>
    <t>Nombre y sigla asociación</t>
  </si>
  <si>
    <t>Principales productos comercializados</t>
  </si>
  <si>
    <t>No. de familias asociadas</t>
  </si>
  <si>
    <t>Servicios que presta la OAF</t>
  </si>
  <si>
    <t>Amazonía sostenible Amazonía integral ASAI SAS</t>
  </si>
  <si>
    <t>Açaí</t>
  </si>
  <si>
    <t>Comercialización colectiva</t>
  </si>
  <si>
    <t>Asociación de productores de cacao de Villagarzón ASOPROCAVIP</t>
  </si>
  <si>
    <t>Cacao, Sacha Inchi</t>
  </si>
  <si>
    <t>Asociación de chontadureros de Villagarzón ASOCHON</t>
  </si>
  <si>
    <t>Chontaduro</t>
  </si>
  <si>
    <t>Asociación oroyaco productor integral ASOROPI</t>
  </si>
  <si>
    <t>Piña</t>
  </si>
  <si>
    <t>Asociación ambiental el salado de los loros ADEVESCA</t>
  </si>
  <si>
    <t>Plátano</t>
  </si>
  <si>
    <t>Comercialización colectiva, Cuidado medioambiental</t>
  </si>
  <si>
    <t>Asociación de productores piscicultores del municipio de Villagarzón SAPROCOPEZ</t>
  </si>
  <si>
    <t>Cachama, Tilapia</t>
  </si>
  <si>
    <t xml:space="preserve">Asociación de emprendedoras Villarica </t>
  </si>
  <si>
    <t>Cerdo en pie, Huevos, Pollo en pie</t>
  </si>
  <si>
    <t xml:space="preserve">Asociación agropecuaria campo emprende hacía el futuro </t>
  </si>
  <si>
    <t>Huevos</t>
  </si>
  <si>
    <t xml:space="preserve">Asociación agropecuaria Villalba </t>
  </si>
  <si>
    <t>Asociación de mujeres de paz ASOMUPAZ</t>
  </si>
  <si>
    <t>Pollo en pie</t>
  </si>
  <si>
    <t>Asociación de ganaderos del corregimiento La Castellana ASOGANCA</t>
  </si>
  <si>
    <t>Res en pie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</si>
  <si>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Villagarzón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</si>
  <si>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</si>
  <si>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</si>
  <si>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</si>
  <si>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</si>
  <si>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</si>
  <si>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</si>
  <si>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</si>
  <si>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Bulto de 20 kilogramos</t>
  </si>
  <si>
    <t>Agroindustria 100%</t>
  </si>
  <si>
    <t>No</t>
  </si>
  <si>
    <t>Contado</t>
  </si>
  <si>
    <t>Finca 100%</t>
  </si>
  <si>
    <t>Cacao</t>
  </si>
  <si>
    <t>Bulto de 50 kilogramos</t>
  </si>
  <si>
    <t>Neiva 100%</t>
  </si>
  <si>
    <t>Sacha Inchi</t>
  </si>
  <si>
    <t>Cabecera municipal Villagarzón 100%</t>
  </si>
  <si>
    <t>Pacha de 15 kilogramos</t>
  </si>
  <si>
    <t>Plaza de mercado local 100%</t>
  </si>
  <si>
    <t>Kilogramo</t>
  </si>
  <si>
    <t>Intermediario 100%</t>
  </si>
  <si>
    <t>Racimo de 15 kilogramos</t>
  </si>
  <si>
    <t>Cachama</t>
  </si>
  <si>
    <t>Consumidor final 10%, Intermediario 30%  Mayorista 60%</t>
  </si>
  <si>
    <t>Finca 40%, Cabecera municipal Villagarzón 60%</t>
  </si>
  <si>
    <t>Tilapia</t>
  </si>
  <si>
    <t>Asociación de emprendedoras Villarica</t>
  </si>
  <si>
    <t xml:space="preserve">Cerdo en pie </t>
  </si>
  <si>
    <t>Kilogramo en pie</t>
  </si>
  <si>
    <t>Crédito</t>
  </si>
  <si>
    <t>Cubeta por 30 unidades</t>
  </si>
  <si>
    <t>Consumidor final 100%</t>
  </si>
  <si>
    <t>Consumidor final 20%, Minorista 80%</t>
  </si>
  <si>
    <t>Finca 20%, Cabecera municipal Villagarzón 80%</t>
  </si>
  <si>
    <t>Minorista 100%</t>
  </si>
  <si>
    <t>Puerto Umbría</t>
  </si>
  <si>
    <t>Intermediario 20%, Minorista 80%</t>
  </si>
  <si>
    <r>
      <t xml:space="preserve">Fuente: </t>
    </r>
    <r>
      <rPr>
        <sz val="9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</si>
  <si>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Villagarzón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</si>
  <si>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</si>
  <si>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</si>
  <si>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</si>
  <si>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</si>
  <si>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</si>
  <si>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Amazon Putumayo River AMAPURI</t>
  </si>
  <si>
    <t>Procesador/Agroindustria</t>
  </si>
  <si>
    <t>Vereda La Esmeralada</t>
  </si>
  <si>
    <t>Vereda Canangucho; Tumaco, Guaviare, Buenaventura</t>
  </si>
  <si>
    <t>Minoristas</t>
  </si>
  <si>
    <t>Barrio Industrial casa campesina</t>
  </si>
  <si>
    <t>Veredas; Alto Alguacil, Castellana, Santa Teresa del Vides, Villa Santana</t>
  </si>
  <si>
    <t xml:space="preserve">Asociación de comerciantes de la plaza de mercado </t>
  </si>
  <si>
    <t>Chontaduro, Piña</t>
  </si>
  <si>
    <t>Barrio El Progreso</t>
  </si>
  <si>
    <t>Veredas: Albania, Castellana, Mariposa, Puerto Umbría; Puerto Caicedo</t>
  </si>
  <si>
    <t xml:space="preserve">Ciro Emiro Riascos Ruiz </t>
  </si>
  <si>
    <t>Veredas: Castellana, Oroyaco</t>
  </si>
  <si>
    <t>Cooperativa multiactiva de agronegocios del Putumayo COOMULTIAGROP</t>
  </si>
  <si>
    <t>Barrio La Piscina</t>
  </si>
  <si>
    <t>Plaza de mercado local</t>
  </si>
  <si>
    <t xml:space="preserve">Cachama, Cerdo en pie, Res en pie,Tilapia </t>
  </si>
  <si>
    <t xml:space="preserve">Cabecera municipal-Plaza de mercado </t>
  </si>
  <si>
    <t xml:space="preserve">Galliventas el Carmen </t>
  </si>
  <si>
    <t>Huevos, Pollo en pie, Queso</t>
  </si>
  <si>
    <t>Cabecera municipal</t>
  </si>
  <si>
    <t xml:space="preserve">Veredas: Castellana, La Joya, Villa Paz 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</si>
  <si>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Villagarzón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</si>
  <si>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</si>
  <si>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</si>
  <si>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</si>
  <si>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</si>
  <si>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</si>
  <si>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</si>
  <si>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Canastilla de 20 kilogramos</t>
  </si>
  <si>
    <t>Diaria</t>
  </si>
  <si>
    <t>Finca</t>
  </si>
  <si>
    <t>Centro de acopio</t>
  </si>
  <si>
    <t>Semanal</t>
  </si>
  <si>
    <t>Plaza de mercado</t>
  </si>
  <si>
    <t>Unidad/Kilogramo</t>
  </si>
  <si>
    <t>Mensual</t>
  </si>
  <si>
    <t>Cerdo en pie</t>
  </si>
  <si>
    <t xml:space="preserve">Cubeta por 30 unidades </t>
  </si>
  <si>
    <t>Queso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</si>
  <si>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</si>
  <si>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</si>
  <si>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</si>
  <si>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</si>
  <si>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</si>
  <si>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</si>
  <si>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</si>
  <si>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</si>
  <si>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</si>
  <si>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</si>
  <si>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</si>
  <si>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</si>
  <si>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</si>
  <si>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07Uai-49                                               Canangucho</t>
  </si>
  <si>
    <t>Agroindustria</t>
  </si>
  <si>
    <t>08UaL-44 Islandia</t>
  </si>
  <si>
    <t>10UdL2s1-30 Santa Teresa del Vides</t>
  </si>
  <si>
    <t>Intermediario, Plaza de mercado local</t>
  </si>
  <si>
    <t>Piscicultura cachama</t>
  </si>
  <si>
    <t>Consumidor final, Intermediario, Minorista</t>
  </si>
  <si>
    <t>Puerto Caicedo 33%, Finca 67%</t>
  </si>
  <si>
    <t>Piscicultura tilapia</t>
  </si>
  <si>
    <t>Consumidor final,Intermediario</t>
  </si>
  <si>
    <t>09UdL-38 La Mariposa</t>
  </si>
  <si>
    <t>Finca 33%, Cabecera municipal Villagarzón 67%</t>
  </si>
  <si>
    <t>11UaL-23 San Vicente de Villarica</t>
  </si>
  <si>
    <t>Avicultura de engorde (pollo)</t>
  </si>
  <si>
    <t>Intermediario, Consumidor final, Minorista</t>
  </si>
  <si>
    <t>Avicultura de postura (huevo)</t>
  </si>
  <si>
    <t>Consumidor final, Minorista</t>
  </si>
  <si>
    <t>Porcicultura de ciclo completo (cerdo en pie)</t>
  </si>
  <si>
    <t>Cabecera municipal Villagarzón 33%, Centro poblado 33%, Finca 33%</t>
  </si>
  <si>
    <t>11PaL-23 El Carmen</t>
  </si>
  <si>
    <t>Ganaderia doble propósito (res en pie)</t>
  </si>
  <si>
    <t>Intermediario</t>
  </si>
  <si>
    <t>Ganaderia doble propósito (queso)</t>
  </si>
  <si>
    <t>Minorista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</si>
  <si>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</si>
  <si>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
 ($/kg)</t>
  </si>
  <si>
    <t>Precio máximo 
 ($/kg)</t>
  </si>
  <si>
    <t>Precio actual 
 ($/kg)</t>
  </si>
  <si>
    <t>Precio mínimo</t>
  </si>
  <si>
    <t>Precio máximo</t>
  </si>
  <si>
    <t>Variación</t>
  </si>
  <si>
    <t>Sachainchi</t>
  </si>
  <si>
    <t>Avicultura de engorde (pollo en pie)</t>
  </si>
  <si>
    <t>Avicultura de engorde</t>
  </si>
  <si>
    <t>Avicultura de postura</t>
  </si>
  <si>
    <t>Porcicultura de ciclo completo</t>
  </si>
  <si>
    <t>Ganaderia doble propósito (carne)</t>
  </si>
  <si>
    <t xml:space="preserve">Línea productiva </t>
  </si>
  <si>
    <t>Promedio</t>
  </si>
  <si>
    <t>Verificar</t>
  </si>
  <si>
    <t>Açaí*</t>
  </si>
  <si>
    <t>Chontaduro*</t>
  </si>
  <si>
    <t>Sacha Inchi*</t>
  </si>
  <si>
    <t>Porcicultura de ciclo completo (cerdo)</t>
  </si>
  <si>
    <t>*No se presentan precios históricos</t>
  </si>
  <si>
    <t>Precio a escala municipal</t>
  </si>
  <si>
    <t>Precio a escala departamental</t>
  </si>
  <si>
    <t>Precios a escala nacional</t>
  </si>
  <si>
    <t>Precios gremios (FEDECACAO,FENAVI,FEDEGAN, PORKOLOMBIA**)</t>
  </si>
  <si>
    <t>Ganaderia (queso)</t>
  </si>
  <si>
    <t>Ganaderia (carne)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</si>
</sst>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82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65" fontId="10" fillId="0" borderId="0" xfId="1" applyNumberFormat="1" applyFont="1" applyBorder="1"/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1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65" fontId="0" fillId="0" borderId="0" xfId="0" applyNumberFormat="1"/>
    <xf numFmtId="169" fontId="4" fillId="4" borderId="3" xfId="0" applyNumberFormat="1" applyFont="1" applyFill="1" applyBorder="1" applyAlignment="1">
      <alignment horizontal="center" vertical="center"/>
    </xf>
    <xf numFmtId="165" fontId="4" fillId="4" borderId="1" xfId="1" applyNumberFormat="1" applyFont="1" applyFill="1" applyBorder="1"/>
    <xf numFmtId="0" fontId="12" fillId="1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165" fontId="17" fillId="0" borderId="1" xfId="1" applyNumberFormat="1" applyFont="1" applyBorder="1" applyAlignment="1">
      <alignment horizontal="center" vertical="center"/>
    </xf>
    <xf numFmtId="165" fontId="17" fillId="4" borderId="1" xfId="1" applyNumberFormat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/>
    </xf>
    <xf numFmtId="165" fontId="17" fillId="0" borderId="1" xfId="1" applyNumberFormat="1" applyFont="1" applyBorder="1"/>
    <xf numFmtId="0" fontId="17" fillId="5" borderId="1" xfId="0" applyFont="1" applyFill="1" applyBorder="1" applyAlignment="1">
      <alignment horizontal="center"/>
    </xf>
    <xf numFmtId="0" fontId="17" fillId="8" borderId="1" xfId="0" applyFont="1" applyFill="1" applyBorder="1" applyAlignment="1">
      <alignment horizontal="center" vertical="top" wrapText="1"/>
    </xf>
    <xf numFmtId="165" fontId="14" fillId="0" borderId="1" xfId="1" applyNumberFormat="1" applyFont="1" applyBorder="1" applyAlignment="1"/>
    <xf numFmtId="168" fontId="4" fillId="0" borderId="1" xfId="0" applyNumberFormat="1" applyFont="1" applyBorder="1" applyAlignment="1">
      <alignment horizontal="center" vertical="center"/>
    </xf>
    <xf numFmtId="0" fontId="14" fillId="0" borderId="0" xfId="0" applyFont="1" applyAlignment="1" applyProtection="1">
      <alignment vertical="center"/>
      <protection locked="0"/>
    </xf>
    <xf numFmtId="0" fontId="11" fillId="9" borderId="13" xfId="0" applyFont="1" applyFill="1" applyBorder="1" applyAlignment="1">
      <alignment horizontal="center"/>
    </xf>
    <xf numFmtId="0" fontId="17" fillId="5" borderId="14" xfId="0" applyFont="1" applyFill="1" applyBorder="1" applyAlignment="1">
      <alignment horizontal="center"/>
    </xf>
    <xf numFmtId="165" fontId="0" fillId="0" borderId="1" xfId="1" applyNumberFormat="1" applyFont="1" applyBorder="1"/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9" fontId="8" fillId="4" borderId="1" xfId="0" applyNumberFormat="1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2" fillId="10" borderId="3" xfId="0" applyFont="1" applyFill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/>
    </xf>
    <xf numFmtId="165" fontId="8" fillId="0" borderId="1" xfId="1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165" fontId="4" fillId="0" borderId="1" xfId="1" applyNumberFormat="1" applyFont="1" applyFill="1" applyBorder="1"/>
    <xf numFmtId="0" fontId="13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2" fillId="10" borderId="7" xfId="0" applyFont="1" applyFill="1" applyBorder="1" applyAlignment="1">
      <alignment horizontal="center" vertical="center" wrapText="1"/>
    </xf>
    <xf numFmtId="0" fontId="12" fillId="10" borderId="1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</cellXfs>
  <cellStyles count="8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'4.3.3. PRECIOS PROMEDIO SIPSA'!$A$24:$A$33</c:f>
              <c:strCache>
                <c:ptCount val="10"/>
                <c:pt idx="0">
                  <c:v>Piña</c:v>
                </c:pt>
                <c:pt idx="1">
                  <c:v>Plátano</c:v>
                </c:pt>
                <c:pt idx="2">
                  <c:v>Cacao</c:v>
                </c:pt>
                <c:pt idx="3">
                  <c:v>Ganaderia (queso)</c:v>
                </c:pt>
                <c:pt idx="4">
                  <c:v>Piscicultura tilapia</c:v>
                </c:pt>
                <c:pt idx="5">
                  <c:v>Avicultura de engorde (pollo)</c:v>
                </c:pt>
                <c:pt idx="6">
                  <c:v>Piscicultura cachama</c:v>
                </c:pt>
                <c:pt idx="7">
                  <c:v>Porcicultura de ciclo completo (cerdo)</c:v>
                </c:pt>
                <c:pt idx="8">
                  <c:v>Ganaderia (carne)</c:v>
                </c:pt>
                <c:pt idx="9">
                  <c:v>Avicultura de postura (huevo)</c:v>
                </c:pt>
              </c:strCache>
            </c:strRef>
          </c:cat>
          <c:val>
            <c:numRef>
              <c:f>'4.3.3. PRECIOS PROMEDIO SIPSA'!$B$24:$B$33</c:f>
              <c:numCache>
                <c:formatCode>_-"$"\ * #,##0_-;\-"$"\ * #,##0_-;_-"$"\ * "-"??_-;_-@_-</c:formatCode>
                <c:ptCount val="10"/>
                <c:pt idx="0">
                  <c:v>1424</c:v>
                </c:pt>
                <c:pt idx="1">
                  <c:v>2513</c:v>
                </c:pt>
                <c:pt idx="2">
                  <c:v>8649</c:v>
                </c:pt>
                <c:pt idx="3">
                  <c:v>12564.045713</c:v>
                </c:pt>
                <c:pt idx="4">
                  <c:v>9252.4025617999996</c:v>
                </c:pt>
                <c:pt idx="5">
                  <c:v>8464</c:v>
                </c:pt>
                <c:pt idx="6">
                  <c:v>8354.2073504</c:v>
                </c:pt>
                <c:pt idx="7">
                  <c:v>7303</c:v>
                </c:pt>
                <c:pt idx="8">
                  <c:v>6277</c:v>
                </c:pt>
                <c:pt idx="9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43-41A9-B297-B32FE358A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6660848"/>
        <c:axId val="1046661264"/>
      </c:barChart>
      <c:catAx>
        <c:axId val="1046660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  <a:endParaRPr lang="es-CO" sz="9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661264"/>
        <c:crosses val="autoZero"/>
        <c:auto val="1"/>
        <c:lblAlgn val="ctr"/>
        <c:lblOffset val="100"/>
        <c:noMultiLvlLbl val="0"/>
      </c:catAx>
      <c:valAx>
        <c:axId val="104666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  <a:endParaRPr lang="es-CO" sz="900" b="1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9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66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Villagarzón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MAYOR'!$B$25</c:f>
              <c:strCache>
                <c:ptCount val="1"/>
                <c:pt idx="0">
                  <c:v>Piña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-1.6102035454371872</c:v>
                </c:pt>
                <c:pt idx="1">
                  <c:v>-23.436691102949354</c:v>
                </c:pt>
                <c:pt idx="2">
                  <c:v>29.108722413829895</c:v>
                </c:pt>
                <c:pt idx="3">
                  <c:v>60.882539657142843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16-4FB6-BE14-6CDDCA30304D}"/>
            </c:ext>
          </c:extLst>
        </c:ser>
        <c:ser>
          <c:idx val="1"/>
          <c:order val="1"/>
          <c:tx>
            <c:strRef>
              <c:f>'4.3.4. VARIACION $ PLAZAS MAYOR'!$B$26</c:f>
              <c:strCache>
                <c:ptCount val="1"/>
                <c:pt idx="0">
                  <c:v>Ganaderia doble propósito (queso)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3.9111659576200424</c:v>
                </c:pt>
                <c:pt idx="1">
                  <c:v>11.481235852441785</c:v>
                </c:pt>
                <c:pt idx="2">
                  <c:v>35.170078261618016</c:v>
                </c:pt>
                <c:pt idx="3">
                  <c:v>20.506225987630771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16-4FB6-BE14-6CDDCA30304D}"/>
            </c:ext>
          </c:extLst>
        </c:ser>
        <c:ser>
          <c:idx val="2"/>
          <c:order val="2"/>
          <c:tx>
            <c:strRef>
              <c:f>'4.3.4. VARIACION $ PLAZAS MAYOR'!$B$27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19.818165624020324</c:v>
                </c:pt>
                <c:pt idx="1">
                  <c:v>12.285934494295404</c:v>
                </c:pt>
                <c:pt idx="2">
                  <c:v>4.9827133012621658</c:v>
                </c:pt>
                <c:pt idx="3">
                  <c:v>11.929887740283093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16-4FB6-BE14-6CDDCA30304D}"/>
            </c:ext>
          </c:extLst>
        </c:ser>
        <c:ser>
          <c:idx val="3"/>
          <c:order val="3"/>
          <c:tx>
            <c:strRef>
              <c:f>'4.3.4. VARIACION $ PLAZAS MAYOR'!$B$28</c:f>
              <c:strCache>
                <c:ptCount val="1"/>
                <c:pt idx="0">
                  <c:v>Piscicultura tilapia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8.147823891915948</c:v>
                </c:pt>
                <c:pt idx="1">
                  <c:v>12.460364055332136</c:v>
                </c:pt>
                <c:pt idx="2">
                  <c:v>16.688037222175467</c:v>
                </c:pt>
                <c:pt idx="3">
                  <c:v>3.0630341827086625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16-4FB6-BE14-6CDDCA30304D}"/>
            </c:ext>
          </c:extLst>
        </c:ser>
        <c:ser>
          <c:idx val="4"/>
          <c:order val="4"/>
          <c:tx>
            <c:strRef>
              <c:f>'4.3.4. VARIACION $ PLAZAS MAYOR'!$B$29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E16-4FB6-BE14-6CDDCA30304D}"/>
            </c:ext>
          </c:extLst>
        </c:ser>
        <c:ser>
          <c:idx val="5"/>
          <c:order val="5"/>
          <c:tx>
            <c:strRef>
              <c:f>'4.3.4. VARIACION $ PLAZAS MAYOR'!$B$30</c:f>
              <c:strCache>
                <c:ptCount val="1"/>
                <c:pt idx="0">
                  <c:v>Avicultura de engorde (pollo)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E16-4FB6-BE14-6CDDCA30304D}"/>
            </c:ext>
          </c:extLst>
        </c:ser>
        <c:ser>
          <c:idx val="6"/>
          <c:order val="6"/>
          <c:tx>
            <c:strRef>
              <c:f>'4.3.4. VARIACION $ PLAZAS MAYOR'!$B$31</c:f>
              <c:strCache>
                <c:ptCount val="1"/>
                <c:pt idx="0">
                  <c:v>Avicultura de postura (huevo)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E16-4FB6-BE14-6CDDCA30304D}"/>
            </c:ext>
          </c:extLst>
        </c:ser>
        <c:ser>
          <c:idx val="7"/>
          <c:order val="7"/>
          <c:tx>
            <c:strRef>
              <c:f>'4.3.4. VARIACION $ PLAZAS MAYOR'!$B$32</c:f>
              <c:strCache>
                <c:ptCount val="1"/>
                <c:pt idx="0">
                  <c:v>Ganaderia doble propósito (carne)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E16-4FB6-BE14-6CDDCA30304D}"/>
            </c:ext>
          </c:extLst>
        </c:ser>
        <c:ser>
          <c:idx val="8"/>
          <c:order val="8"/>
          <c:tx>
            <c:strRef>
              <c:f>'4.3.4. VARIACION $ PLAZAS MAYOR'!$B$33</c:f>
              <c:strCache>
                <c:ptCount val="1"/>
                <c:pt idx="0">
                  <c:v>Porcicultura de ciclo completo (cerdo)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E16-4FB6-BE14-6CDDCA303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0218240"/>
        <c:axId val="1580219488"/>
      </c:lineChart>
      <c:catAx>
        <c:axId val="158021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80219488"/>
        <c:crosses val="autoZero"/>
        <c:auto val="1"/>
        <c:lblAlgn val="ctr"/>
        <c:lblOffset val="100"/>
        <c:noMultiLvlLbl val="0"/>
      </c:catAx>
      <c:valAx>
        <c:axId val="1580219488"/>
        <c:scaling>
          <c:orientation val="minMax"/>
          <c:max val="70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80218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424622758740555E-2"/>
          <c:y val="0.72015199158856114"/>
          <c:w val="0.91761239661900873"/>
          <c:h val="0.2476927770905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538162</xdr:colOff>
      <xdr:row>20</xdr:row>
      <xdr:rowOff>4762</xdr:rowOff>
    </xdr:from>
    <xdr:to>
      <xdr:col>7</xdr:col>
      <xdr:colOff>585787</xdr:colOff>
      <xdr:row>33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E178AA3-8321-47D9-B170-58F85A334E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317500</xdr:colOff>
      <xdr:row>16</xdr:row>
      <xdr:rowOff>125940</xdr:rowOff>
    </xdr:from>
    <xdr:to>
      <xdr:col>15</xdr:col>
      <xdr:colOff>296332</xdr:colOff>
      <xdr:row>32</xdr:row>
      <xdr:rowOff>148166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28650EB-8D9F-4F2D-981F-8A12F61F47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28"/>
  <sheetViews>
    <sheetView tabSelected="1" topLeftCell="A2" workbookViewId="0">
      <selection activeCell="B6" sqref="B6"/>
    </sheetView>
  </sheetViews>
  <sheetFormatPr defaultColWidth="11.42578125" defaultRowHeight="14.25"/>
  <cols>
    <col min="2" max="2" width="45.5703125" customWidth="1"/>
    <col min="3" max="3" width="22.42578125" customWidth="1"/>
    <col min="4" max="4" width="13.42578125" customWidth="1"/>
    <col min="5" max="5" width="24.42578125" customWidth="1"/>
    <col min="6" max="6" width="29.140625" bestFit="1" customWidth="1"/>
  </cols>
  <sheetData>
    <row r="3" spans="2:5">
      <c r="B3" s="55" t="s">
        <v>0</v>
      </c>
      <c r="C3" s="55"/>
      <c r="D3" s="55"/>
      <c r="E3" s="55"/>
    </row>
    <row r="4" spans="2:5" ht="25.5">
      <c r="B4" s="16" t="s">
        <v>1</v>
      </c>
      <c r="C4" s="16" t="s">
        <v>2</v>
      </c>
      <c r="D4" s="16" t="s">
        <v>3</v>
      </c>
      <c r="E4" s="16" t="s">
        <v>4</v>
      </c>
    </row>
    <row r="5" spans="2:5">
      <c r="B5" s="38" t="s">
        <v>5</v>
      </c>
      <c r="C5" s="32" t="s">
        <v>6</v>
      </c>
      <c r="D5" s="32">
        <v>48</v>
      </c>
      <c r="E5" s="31" t="s">
        <v>7</v>
      </c>
    </row>
    <row r="6" spans="2:5" ht="24">
      <c r="B6" s="38" t="s">
        <v>8</v>
      </c>
      <c r="C6" s="32" t="s">
        <v>9</v>
      </c>
      <c r="D6" s="31">
        <v>235</v>
      </c>
      <c r="E6" s="31" t="s">
        <v>7</v>
      </c>
    </row>
    <row r="7" spans="2:5">
      <c r="B7" s="31" t="s">
        <v>10</v>
      </c>
      <c r="C7" s="31" t="s">
        <v>11</v>
      </c>
      <c r="D7" s="33">
        <v>180</v>
      </c>
      <c r="E7" s="31" t="s">
        <v>7</v>
      </c>
    </row>
    <row r="8" spans="2:5">
      <c r="B8" s="31" t="s">
        <v>12</v>
      </c>
      <c r="C8" s="32" t="s">
        <v>13</v>
      </c>
      <c r="D8" s="31">
        <v>39</v>
      </c>
      <c r="E8" s="31" t="s">
        <v>7</v>
      </c>
    </row>
    <row r="9" spans="2:5" ht="24">
      <c r="B9" s="31" t="s">
        <v>14</v>
      </c>
      <c r="C9" s="31" t="s">
        <v>15</v>
      </c>
      <c r="D9" s="33">
        <v>14</v>
      </c>
      <c r="E9" s="40" t="s">
        <v>16</v>
      </c>
    </row>
    <row r="10" spans="2:5" ht="24">
      <c r="B10" s="38" t="s">
        <v>17</v>
      </c>
      <c r="C10" s="35" t="s">
        <v>18</v>
      </c>
      <c r="D10" s="31">
        <v>20</v>
      </c>
      <c r="E10" s="31" t="s">
        <v>7</v>
      </c>
    </row>
    <row r="11" spans="2:5" ht="24">
      <c r="B11" s="38" t="s">
        <v>19</v>
      </c>
      <c r="C11" s="39" t="s">
        <v>20</v>
      </c>
      <c r="D11" s="36">
        <v>30</v>
      </c>
      <c r="E11" s="31" t="s">
        <v>7</v>
      </c>
    </row>
    <row r="12" spans="2:5">
      <c r="B12" s="31" t="s">
        <v>21</v>
      </c>
      <c r="C12" s="32" t="s">
        <v>22</v>
      </c>
      <c r="D12" s="32">
        <v>12</v>
      </c>
      <c r="E12" s="31" t="s">
        <v>7</v>
      </c>
    </row>
    <row r="13" spans="2:5">
      <c r="B13" s="31" t="s">
        <v>23</v>
      </c>
      <c r="C13" s="32" t="s">
        <v>22</v>
      </c>
      <c r="D13" s="32">
        <v>11</v>
      </c>
      <c r="E13" s="31" t="s">
        <v>7</v>
      </c>
    </row>
    <row r="14" spans="2:5">
      <c r="B14" s="31" t="s">
        <v>24</v>
      </c>
      <c r="C14" s="36" t="s">
        <v>25</v>
      </c>
      <c r="D14" s="36">
        <v>11</v>
      </c>
      <c r="E14" s="31" t="s">
        <v>7</v>
      </c>
    </row>
    <row r="15" spans="2:5" ht="24">
      <c r="B15" s="38" t="s">
        <v>26</v>
      </c>
      <c r="C15" s="34" t="s">
        <v>27</v>
      </c>
      <c r="D15" s="37">
        <v>29</v>
      </c>
      <c r="E15" s="31" t="s">
        <v>7</v>
      </c>
    </row>
    <row r="25" spans="2:2">
      <c r="B25" s="27"/>
    </row>
    <row r="26" spans="2:2">
      <c r="B26" s="27"/>
    </row>
    <row r="27" spans="2:2">
      <c r="B27" s="27"/>
    </row>
    <row r="28" spans="2:2">
      <c r="B28" s="27"/>
    </row>
  </sheetData>
  <mergeCells count="1">
    <mergeCell ref="B3:E3"/>
  </mergeCells>
  <conditionalFormatting sqref="B15">
    <cfRule type="duplicateValues" dxfId="28" priority="7"/>
  </conditionalFormatting>
  <conditionalFormatting sqref="B10">
    <cfRule type="duplicateValues" dxfId="27" priority="6"/>
  </conditionalFormatting>
  <conditionalFormatting sqref="B9">
    <cfRule type="duplicateValues" dxfId="26" priority="5"/>
  </conditionalFormatting>
  <conditionalFormatting sqref="B7">
    <cfRule type="duplicateValues" dxfId="25" priority="4"/>
  </conditionalFormatting>
  <conditionalFormatting sqref="B14">
    <cfRule type="duplicateValues" dxfId="24" priority="3"/>
  </conditionalFormatting>
  <conditionalFormatting sqref="B12 B25:B28">
    <cfRule type="duplicateValues" dxfId="23" priority="2"/>
  </conditionalFormatting>
  <conditionalFormatting sqref="B13 B8 B5:B6">
    <cfRule type="duplicateValues" dxfId="22" priority="1"/>
  </conditionalFormatting>
  <conditionalFormatting sqref="B11">
    <cfRule type="duplicateValues" dxfId="21" priority="10"/>
  </conditionalFormatting>
  <dataValidations count="2">
    <dataValidation type="textLength" allowBlank="1" showInputMessage="1" showErrorMessage="1" sqref="E36 F30:F35 F37:F44 E9" xr:uid="{E33A31BB-0C03-42D2-A6E3-7AC115C8CE82}">
      <formula1>0</formula1>
      <formula2>200</formula2>
    </dataValidation>
    <dataValidation type="whole" allowBlank="1" showInputMessage="1" showErrorMessage="1" sqref="D30:D44 D10 D6 D8" xr:uid="{402AE09E-9EF0-4F7A-A220-2E99F9E15CFD}">
      <formula1>0</formula1>
      <formula2>100000000000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1"/>
  <sheetViews>
    <sheetView topLeftCell="A7" zoomScaleNormal="100" workbookViewId="0">
      <selection activeCell="C13" sqref="C13"/>
    </sheetView>
  </sheetViews>
  <sheetFormatPr defaultColWidth="11.42578125" defaultRowHeight="14.25"/>
  <cols>
    <col min="1" max="1" width="40.140625" customWidth="1"/>
    <col min="2" max="2" width="18" customWidth="1"/>
    <col min="3" max="3" width="18.42578125" customWidth="1"/>
    <col min="4" max="4" width="15.42578125" customWidth="1"/>
    <col min="6" max="6" width="9" customWidth="1"/>
    <col min="7" max="7" width="16.42578125" customWidth="1"/>
  </cols>
  <sheetData>
    <row r="3" spans="1:7">
      <c r="A3" s="57" t="s">
        <v>28</v>
      </c>
      <c r="B3" s="57"/>
      <c r="C3" s="57"/>
      <c r="D3" s="57"/>
      <c r="E3" s="57"/>
      <c r="F3" s="57"/>
      <c r="G3" s="57"/>
    </row>
    <row r="4" spans="1:7" ht="38.450000000000003" customHeight="1">
      <c r="A4" s="58" t="s">
        <v>1</v>
      </c>
      <c r="B4" s="58" t="s">
        <v>29</v>
      </c>
      <c r="C4" s="58" t="s">
        <v>30</v>
      </c>
      <c r="D4" s="16" t="s">
        <v>31</v>
      </c>
      <c r="E4" s="58" t="s">
        <v>32</v>
      </c>
      <c r="F4" s="58" t="s">
        <v>33</v>
      </c>
      <c r="G4" s="16" t="s">
        <v>34</v>
      </c>
    </row>
    <row r="5" spans="1:7">
      <c r="A5" s="58"/>
      <c r="B5" s="58"/>
      <c r="C5" s="58"/>
      <c r="D5" s="16" t="s">
        <v>35</v>
      </c>
      <c r="E5" s="58"/>
      <c r="F5" s="58"/>
      <c r="G5" s="16" t="s">
        <v>35</v>
      </c>
    </row>
    <row r="6" spans="1:7">
      <c r="A6" s="31" t="s">
        <v>5</v>
      </c>
      <c r="B6" s="41" t="s">
        <v>6</v>
      </c>
      <c r="C6" s="31" t="s">
        <v>36</v>
      </c>
      <c r="D6" s="42" t="s">
        <v>37</v>
      </c>
      <c r="E6" s="42" t="s">
        <v>38</v>
      </c>
      <c r="F6" s="34" t="s">
        <v>39</v>
      </c>
      <c r="G6" s="37" t="s">
        <v>40</v>
      </c>
    </row>
    <row r="7" spans="1:7">
      <c r="A7" s="64" t="s">
        <v>8</v>
      </c>
      <c r="B7" s="41" t="s">
        <v>41</v>
      </c>
      <c r="C7" s="31" t="s">
        <v>42</v>
      </c>
      <c r="D7" s="42" t="s">
        <v>37</v>
      </c>
      <c r="E7" s="42" t="s">
        <v>38</v>
      </c>
      <c r="F7" s="34" t="s">
        <v>39</v>
      </c>
      <c r="G7" s="42" t="s">
        <v>43</v>
      </c>
    </row>
    <row r="8" spans="1:7" ht="24">
      <c r="A8" s="65"/>
      <c r="B8" s="41" t="s">
        <v>44</v>
      </c>
      <c r="C8" s="31" t="s">
        <v>42</v>
      </c>
      <c r="D8" s="42" t="s">
        <v>37</v>
      </c>
      <c r="E8" s="42" t="s">
        <v>38</v>
      </c>
      <c r="F8" s="34" t="s">
        <v>39</v>
      </c>
      <c r="G8" s="42" t="s">
        <v>45</v>
      </c>
    </row>
    <row r="9" spans="1:7" ht="24">
      <c r="A9" s="31" t="s">
        <v>10</v>
      </c>
      <c r="B9" s="31" t="s">
        <v>11</v>
      </c>
      <c r="C9" s="31" t="s">
        <v>46</v>
      </c>
      <c r="D9" s="42" t="s">
        <v>47</v>
      </c>
      <c r="E9" s="42" t="s">
        <v>38</v>
      </c>
      <c r="F9" s="34" t="s">
        <v>39</v>
      </c>
      <c r="G9" s="42" t="s">
        <v>45</v>
      </c>
    </row>
    <row r="10" spans="1:7" ht="24">
      <c r="A10" s="31" t="s">
        <v>12</v>
      </c>
      <c r="B10" s="41" t="s">
        <v>13</v>
      </c>
      <c r="C10" s="42" t="s">
        <v>48</v>
      </c>
      <c r="D10" s="42" t="s">
        <v>49</v>
      </c>
      <c r="E10" s="42" t="s">
        <v>38</v>
      </c>
      <c r="F10" s="34" t="s">
        <v>39</v>
      </c>
      <c r="G10" s="42" t="s">
        <v>45</v>
      </c>
    </row>
    <row r="11" spans="1:7" ht="24">
      <c r="A11" s="31" t="s">
        <v>14</v>
      </c>
      <c r="B11" s="31" t="s">
        <v>15</v>
      </c>
      <c r="C11" s="31" t="s">
        <v>50</v>
      </c>
      <c r="D11" s="42" t="s">
        <v>47</v>
      </c>
      <c r="E11" s="42" t="s">
        <v>38</v>
      </c>
      <c r="F11" s="34" t="s">
        <v>39</v>
      </c>
      <c r="G11" s="42" t="s">
        <v>45</v>
      </c>
    </row>
    <row r="12" spans="1:7" ht="36">
      <c r="A12" s="59" t="s">
        <v>17</v>
      </c>
      <c r="B12" s="35" t="s">
        <v>51</v>
      </c>
      <c r="C12" s="42" t="s">
        <v>48</v>
      </c>
      <c r="D12" s="42" t="s">
        <v>52</v>
      </c>
      <c r="E12" s="42" t="s">
        <v>38</v>
      </c>
      <c r="F12" s="34" t="s">
        <v>39</v>
      </c>
      <c r="G12" s="42" t="s">
        <v>53</v>
      </c>
    </row>
    <row r="13" spans="1:7" ht="36">
      <c r="A13" s="60"/>
      <c r="B13" s="35" t="s">
        <v>54</v>
      </c>
      <c r="C13" s="42" t="s">
        <v>48</v>
      </c>
      <c r="D13" s="42" t="s">
        <v>52</v>
      </c>
      <c r="E13" s="42" t="s">
        <v>38</v>
      </c>
      <c r="F13" s="34" t="s">
        <v>39</v>
      </c>
      <c r="G13" s="42" t="s">
        <v>53</v>
      </c>
    </row>
    <row r="14" spans="1:7" ht="24">
      <c r="A14" s="61" t="s">
        <v>55</v>
      </c>
      <c r="B14" s="33" t="s">
        <v>56</v>
      </c>
      <c r="C14" s="42" t="s">
        <v>57</v>
      </c>
      <c r="D14" s="42" t="s">
        <v>49</v>
      </c>
      <c r="E14" s="42" t="s">
        <v>38</v>
      </c>
      <c r="F14" s="34" t="s">
        <v>58</v>
      </c>
      <c r="G14" s="42" t="s">
        <v>45</v>
      </c>
    </row>
    <row r="15" spans="1:7" ht="24">
      <c r="A15" s="62"/>
      <c r="B15" s="33" t="s">
        <v>22</v>
      </c>
      <c r="C15" s="42" t="s">
        <v>59</v>
      </c>
      <c r="D15" s="42" t="s">
        <v>60</v>
      </c>
      <c r="E15" s="42" t="s">
        <v>38</v>
      </c>
      <c r="F15" s="34" t="s">
        <v>39</v>
      </c>
      <c r="G15" s="42" t="s">
        <v>45</v>
      </c>
    </row>
    <row r="16" spans="1:7" ht="24">
      <c r="A16" s="63"/>
      <c r="B16" s="33" t="s">
        <v>25</v>
      </c>
      <c r="C16" s="42" t="s">
        <v>57</v>
      </c>
      <c r="D16" s="42" t="s">
        <v>60</v>
      </c>
      <c r="E16" s="42" t="s">
        <v>38</v>
      </c>
      <c r="F16" s="34" t="s">
        <v>39</v>
      </c>
      <c r="G16" s="42" t="s">
        <v>45</v>
      </c>
    </row>
    <row r="17" spans="1:7" ht="24">
      <c r="A17" s="31" t="s">
        <v>21</v>
      </c>
      <c r="B17" s="41" t="s">
        <v>22</v>
      </c>
      <c r="C17" s="42" t="s">
        <v>59</v>
      </c>
      <c r="D17" s="42" t="s">
        <v>61</v>
      </c>
      <c r="E17" s="42" t="s">
        <v>38</v>
      </c>
      <c r="F17" s="34" t="s">
        <v>39</v>
      </c>
      <c r="G17" s="42" t="s">
        <v>62</v>
      </c>
    </row>
    <row r="18" spans="1:7">
      <c r="A18" s="31" t="s">
        <v>23</v>
      </c>
      <c r="B18" s="41" t="s">
        <v>22</v>
      </c>
      <c r="C18" s="42" t="s">
        <v>59</v>
      </c>
      <c r="D18" s="42" t="s">
        <v>63</v>
      </c>
      <c r="E18" s="42" t="s">
        <v>38</v>
      </c>
      <c r="F18" s="34" t="s">
        <v>39</v>
      </c>
      <c r="G18" s="42" t="s">
        <v>64</v>
      </c>
    </row>
    <row r="19" spans="1:7" ht="24">
      <c r="A19" s="31" t="s">
        <v>24</v>
      </c>
      <c r="B19" s="35" t="s">
        <v>25</v>
      </c>
      <c r="C19" s="42" t="s">
        <v>57</v>
      </c>
      <c r="D19" s="42" t="s">
        <v>65</v>
      </c>
      <c r="E19" s="42" t="s">
        <v>38</v>
      </c>
      <c r="F19" s="34" t="s">
        <v>39</v>
      </c>
      <c r="G19" s="42" t="s">
        <v>45</v>
      </c>
    </row>
    <row r="20" spans="1:7" ht="24">
      <c r="A20" s="43" t="s">
        <v>26</v>
      </c>
      <c r="B20" s="42" t="s">
        <v>27</v>
      </c>
      <c r="C20" s="42" t="s">
        <v>57</v>
      </c>
      <c r="D20" s="42" t="s">
        <v>49</v>
      </c>
      <c r="E20" s="42" t="s">
        <v>38</v>
      </c>
      <c r="F20" s="34" t="s">
        <v>58</v>
      </c>
      <c r="G20" s="42" t="s">
        <v>40</v>
      </c>
    </row>
    <row r="21" spans="1:7">
      <c r="A21" s="56" t="s">
        <v>66</v>
      </c>
      <c r="B21" s="56"/>
      <c r="C21" s="56"/>
      <c r="D21" s="56"/>
      <c r="E21" s="56"/>
      <c r="F21" s="56"/>
      <c r="G21" s="56"/>
    </row>
  </sheetData>
  <mergeCells count="10">
    <mergeCell ref="A21:G21"/>
    <mergeCell ref="A3:G3"/>
    <mergeCell ref="A4:A5"/>
    <mergeCell ref="B4:B5"/>
    <mergeCell ref="C4:C5"/>
    <mergeCell ref="E4:E5"/>
    <mergeCell ref="F4:F5"/>
    <mergeCell ref="A12:A13"/>
    <mergeCell ref="A14:A16"/>
    <mergeCell ref="A7:A8"/>
  </mergeCells>
  <conditionalFormatting sqref="A7">
    <cfRule type="duplicateValues" dxfId="20" priority="7"/>
  </conditionalFormatting>
  <conditionalFormatting sqref="A6">
    <cfRule type="duplicateValues" dxfId="19" priority="8"/>
  </conditionalFormatting>
  <conditionalFormatting sqref="A9">
    <cfRule type="duplicateValues" dxfId="18" priority="6"/>
  </conditionalFormatting>
  <conditionalFormatting sqref="A10">
    <cfRule type="duplicateValues" dxfId="17" priority="5"/>
  </conditionalFormatting>
  <conditionalFormatting sqref="A11">
    <cfRule type="duplicateValues" dxfId="16" priority="4"/>
  </conditionalFormatting>
  <conditionalFormatting sqref="A17">
    <cfRule type="duplicateValues" dxfId="15" priority="3"/>
  </conditionalFormatting>
  <conditionalFormatting sqref="A18">
    <cfRule type="duplicateValues" dxfId="14" priority="2"/>
  </conditionalFormatting>
  <conditionalFormatting sqref="A19">
    <cfRule type="duplicateValues" dxfId="13" priority="1"/>
  </conditionalFormatting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3"/>
  <sheetViews>
    <sheetView topLeftCell="A4" workbookViewId="0">
      <selection activeCell="B10" sqref="B10"/>
    </sheetView>
  </sheetViews>
  <sheetFormatPr defaultColWidth="11.42578125" defaultRowHeight="14.25"/>
  <cols>
    <col min="2" max="2" width="45.85546875" customWidth="1"/>
    <col min="3" max="3" width="20.5703125" customWidth="1"/>
    <col min="4" max="4" width="31.28515625" customWidth="1"/>
    <col min="5" max="5" width="29.5703125" bestFit="1" customWidth="1"/>
    <col min="6" max="6" width="43.7109375" customWidth="1"/>
  </cols>
  <sheetData>
    <row r="4" spans="2:6">
      <c r="B4" s="57" t="s">
        <v>67</v>
      </c>
      <c r="C4" s="57"/>
      <c r="D4" s="57"/>
      <c r="E4" s="57"/>
      <c r="F4" s="57"/>
    </row>
    <row r="5" spans="2:6" ht="25.5">
      <c r="B5" s="16" t="s">
        <v>68</v>
      </c>
      <c r="C5" s="16" t="s">
        <v>69</v>
      </c>
      <c r="D5" s="16" t="s">
        <v>70</v>
      </c>
      <c r="E5" s="16" t="s">
        <v>71</v>
      </c>
      <c r="F5" s="16" t="s">
        <v>72</v>
      </c>
    </row>
    <row r="6" spans="2:6">
      <c r="B6" s="41" t="s">
        <v>73</v>
      </c>
      <c r="C6" s="31" t="s">
        <v>74</v>
      </c>
      <c r="D6" s="41" t="s">
        <v>6</v>
      </c>
      <c r="E6" s="37" t="s">
        <v>75</v>
      </c>
      <c r="F6" s="34" t="s">
        <v>76</v>
      </c>
    </row>
    <row r="7" spans="2:6" ht="24">
      <c r="B7" s="44" t="s">
        <v>8</v>
      </c>
      <c r="C7" s="31" t="s">
        <v>77</v>
      </c>
      <c r="D7" s="37" t="s">
        <v>41</v>
      </c>
      <c r="E7" s="31" t="s">
        <v>78</v>
      </c>
      <c r="F7" s="40" t="s">
        <v>79</v>
      </c>
    </row>
    <row r="8" spans="2:6" ht="24">
      <c r="B8" s="44" t="s">
        <v>80</v>
      </c>
      <c r="C8" s="34" t="s">
        <v>77</v>
      </c>
      <c r="D8" s="41" t="s">
        <v>81</v>
      </c>
      <c r="E8" s="37" t="s">
        <v>82</v>
      </c>
      <c r="F8" s="37" t="s">
        <v>83</v>
      </c>
    </row>
    <row r="9" spans="2:6">
      <c r="B9" s="41" t="s">
        <v>84</v>
      </c>
      <c r="C9" s="31" t="s">
        <v>77</v>
      </c>
      <c r="D9" s="37" t="s">
        <v>15</v>
      </c>
      <c r="E9" s="37" t="s">
        <v>82</v>
      </c>
      <c r="F9" s="37" t="s">
        <v>85</v>
      </c>
    </row>
    <row r="10" spans="2:6" ht="24">
      <c r="B10" s="44" t="s">
        <v>86</v>
      </c>
      <c r="C10" s="31" t="s">
        <v>74</v>
      </c>
      <c r="D10" s="37" t="s">
        <v>44</v>
      </c>
      <c r="E10" s="31" t="s">
        <v>87</v>
      </c>
      <c r="F10" s="40" t="s">
        <v>79</v>
      </c>
    </row>
    <row r="11" spans="2:6" ht="24">
      <c r="B11" s="41" t="s">
        <v>88</v>
      </c>
      <c r="C11" s="31" t="s">
        <v>77</v>
      </c>
      <c r="D11" s="35" t="s">
        <v>89</v>
      </c>
      <c r="E11" s="31" t="s">
        <v>90</v>
      </c>
      <c r="F11" s="40" t="s">
        <v>79</v>
      </c>
    </row>
    <row r="12" spans="2:6">
      <c r="B12" s="41" t="s">
        <v>91</v>
      </c>
      <c r="C12" s="31" t="s">
        <v>77</v>
      </c>
      <c r="D12" s="37" t="s">
        <v>92</v>
      </c>
      <c r="E12" s="31" t="s">
        <v>93</v>
      </c>
      <c r="F12" s="37" t="s">
        <v>94</v>
      </c>
    </row>
    <row r="13" spans="2:6">
      <c r="B13" s="56" t="s">
        <v>66</v>
      </c>
      <c r="C13" s="56"/>
      <c r="D13" s="56"/>
      <c r="E13" s="56"/>
      <c r="F13" s="56"/>
    </row>
  </sheetData>
  <mergeCells count="2">
    <mergeCell ref="B13:F13"/>
    <mergeCell ref="B4:F4"/>
  </mergeCells>
  <conditionalFormatting sqref="B12">
    <cfRule type="duplicateValues" dxfId="12" priority="6"/>
  </conditionalFormatting>
  <conditionalFormatting sqref="B9">
    <cfRule type="duplicateValues" dxfId="11" priority="5"/>
  </conditionalFormatting>
  <conditionalFormatting sqref="B8">
    <cfRule type="duplicateValues" dxfId="10" priority="4"/>
  </conditionalFormatting>
  <conditionalFormatting sqref="B6">
    <cfRule type="duplicateValues" dxfId="9" priority="3"/>
  </conditionalFormatting>
  <conditionalFormatting sqref="B10 B7">
    <cfRule type="duplicateValues" dxfId="8" priority="2"/>
  </conditionalFormatting>
  <conditionalFormatting sqref="B11">
    <cfRule type="duplicateValues" dxfId="7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9"/>
  <sheetViews>
    <sheetView topLeftCell="A4" zoomScaleNormal="100" workbookViewId="0">
      <selection activeCell="C11" sqref="C11"/>
    </sheetView>
  </sheetViews>
  <sheetFormatPr defaultColWidth="11.42578125" defaultRowHeight="14.25"/>
  <cols>
    <col min="2" max="2" width="40" customWidth="1"/>
    <col min="3" max="3" width="18.85546875" customWidth="1"/>
    <col min="4" max="4" width="21.7109375" bestFit="1" customWidth="1"/>
    <col min="5" max="5" width="11.28515625" customWidth="1"/>
    <col min="7" max="7" width="18.85546875" customWidth="1"/>
  </cols>
  <sheetData>
    <row r="4" spans="2:7">
      <c r="B4" s="66" t="s">
        <v>95</v>
      </c>
      <c r="C4" s="66"/>
      <c r="D4" s="66"/>
      <c r="E4" s="66"/>
      <c r="F4" s="66"/>
      <c r="G4" s="66"/>
    </row>
    <row r="5" spans="2:7" ht="25.5">
      <c r="B5" s="16" t="s">
        <v>96</v>
      </c>
      <c r="C5" s="16" t="s">
        <v>97</v>
      </c>
      <c r="D5" s="16" t="s">
        <v>98</v>
      </c>
      <c r="E5" s="16" t="s">
        <v>99</v>
      </c>
      <c r="F5" s="16" t="s">
        <v>100</v>
      </c>
      <c r="G5" s="16" t="s">
        <v>101</v>
      </c>
    </row>
    <row r="6" spans="2:7">
      <c r="B6" s="41" t="s">
        <v>73</v>
      </c>
      <c r="C6" s="41" t="s">
        <v>6</v>
      </c>
      <c r="D6" s="45" t="s">
        <v>102</v>
      </c>
      <c r="E6" s="45" t="s">
        <v>103</v>
      </c>
      <c r="F6" s="45" t="s">
        <v>39</v>
      </c>
      <c r="G6" s="45" t="s">
        <v>104</v>
      </c>
    </row>
    <row r="7" spans="2:7" ht="24">
      <c r="B7" s="44" t="s">
        <v>8</v>
      </c>
      <c r="C7" s="37" t="s">
        <v>41</v>
      </c>
      <c r="D7" s="41" t="s">
        <v>42</v>
      </c>
      <c r="E7" s="45" t="s">
        <v>103</v>
      </c>
      <c r="F7" s="45" t="s">
        <v>39</v>
      </c>
      <c r="G7" s="41" t="s">
        <v>105</v>
      </c>
    </row>
    <row r="8" spans="2:7">
      <c r="B8" s="67" t="s">
        <v>80</v>
      </c>
      <c r="C8" s="41" t="s">
        <v>11</v>
      </c>
      <c r="D8" s="41" t="s">
        <v>46</v>
      </c>
      <c r="E8" s="41" t="s">
        <v>106</v>
      </c>
      <c r="F8" s="45" t="s">
        <v>39</v>
      </c>
      <c r="G8" s="41" t="s">
        <v>107</v>
      </c>
    </row>
    <row r="9" spans="2:7">
      <c r="B9" s="67"/>
      <c r="C9" s="41" t="s">
        <v>13</v>
      </c>
      <c r="D9" s="41" t="s">
        <v>108</v>
      </c>
      <c r="E9" s="41" t="s">
        <v>106</v>
      </c>
      <c r="F9" s="45" t="s">
        <v>39</v>
      </c>
      <c r="G9" s="41" t="s">
        <v>107</v>
      </c>
    </row>
    <row r="10" spans="2:7">
      <c r="B10" s="41" t="s">
        <v>84</v>
      </c>
      <c r="C10" s="37" t="s">
        <v>15</v>
      </c>
      <c r="D10" s="41" t="s">
        <v>50</v>
      </c>
      <c r="E10" s="41" t="s">
        <v>106</v>
      </c>
      <c r="F10" s="45" t="s">
        <v>39</v>
      </c>
      <c r="G10" s="41" t="s">
        <v>107</v>
      </c>
    </row>
    <row r="11" spans="2:7" ht="24">
      <c r="B11" s="44" t="s">
        <v>86</v>
      </c>
      <c r="C11" s="37" t="s">
        <v>44</v>
      </c>
      <c r="D11" s="41" t="s">
        <v>42</v>
      </c>
      <c r="E11" s="41" t="s">
        <v>109</v>
      </c>
      <c r="F11" s="45" t="s">
        <v>39</v>
      </c>
      <c r="G11" s="41" t="s">
        <v>105</v>
      </c>
    </row>
    <row r="12" spans="2:7">
      <c r="B12" s="67" t="s">
        <v>88</v>
      </c>
      <c r="C12" s="37" t="s">
        <v>51</v>
      </c>
      <c r="D12" s="41" t="s">
        <v>48</v>
      </c>
      <c r="E12" s="41" t="s">
        <v>106</v>
      </c>
      <c r="F12" s="45" t="s">
        <v>39</v>
      </c>
      <c r="G12" s="41" t="s">
        <v>107</v>
      </c>
    </row>
    <row r="13" spans="2:7">
      <c r="B13" s="67"/>
      <c r="C13" s="37" t="s">
        <v>110</v>
      </c>
      <c r="D13" s="41" t="s">
        <v>57</v>
      </c>
      <c r="E13" s="41" t="s">
        <v>106</v>
      </c>
      <c r="F13" s="45" t="s">
        <v>39</v>
      </c>
      <c r="G13" s="41" t="s">
        <v>107</v>
      </c>
    </row>
    <row r="14" spans="2:7">
      <c r="B14" s="67"/>
      <c r="C14" s="37" t="s">
        <v>27</v>
      </c>
      <c r="D14" s="41" t="s">
        <v>57</v>
      </c>
      <c r="E14" s="41" t="s">
        <v>106</v>
      </c>
      <c r="F14" s="45" t="s">
        <v>39</v>
      </c>
      <c r="G14" s="41" t="s">
        <v>107</v>
      </c>
    </row>
    <row r="15" spans="2:7">
      <c r="B15" s="67"/>
      <c r="C15" s="37" t="s">
        <v>54</v>
      </c>
      <c r="D15" s="41" t="s">
        <v>48</v>
      </c>
      <c r="E15" s="41" t="s">
        <v>106</v>
      </c>
      <c r="F15" s="45" t="s">
        <v>39</v>
      </c>
      <c r="G15" s="41" t="s">
        <v>107</v>
      </c>
    </row>
    <row r="16" spans="2:7">
      <c r="B16" s="68" t="s">
        <v>91</v>
      </c>
      <c r="C16" s="37" t="s">
        <v>22</v>
      </c>
      <c r="D16" s="41" t="s">
        <v>111</v>
      </c>
      <c r="E16" s="41" t="s">
        <v>106</v>
      </c>
      <c r="F16" s="45" t="s">
        <v>39</v>
      </c>
      <c r="G16" s="41" t="s">
        <v>107</v>
      </c>
    </row>
    <row r="17" spans="2:7">
      <c r="B17" s="69"/>
      <c r="C17" s="37" t="s">
        <v>25</v>
      </c>
      <c r="D17" s="41" t="s">
        <v>57</v>
      </c>
      <c r="E17" s="41" t="s">
        <v>106</v>
      </c>
      <c r="F17" s="45" t="s">
        <v>39</v>
      </c>
      <c r="G17" s="41" t="s">
        <v>107</v>
      </c>
    </row>
    <row r="18" spans="2:7">
      <c r="B18" s="70"/>
      <c r="C18" s="37" t="s">
        <v>112</v>
      </c>
      <c r="D18" s="41" t="s">
        <v>48</v>
      </c>
      <c r="E18" s="41" t="s">
        <v>103</v>
      </c>
      <c r="F18" s="45" t="s">
        <v>39</v>
      </c>
      <c r="G18" s="41" t="s">
        <v>107</v>
      </c>
    </row>
    <row r="19" spans="2:7">
      <c r="B19" s="66" t="s">
        <v>113</v>
      </c>
      <c r="C19" s="66"/>
      <c r="D19" s="66"/>
      <c r="E19" s="66"/>
      <c r="F19" s="66"/>
      <c r="G19" s="66"/>
    </row>
  </sheetData>
  <mergeCells count="5">
    <mergeCell ref="B4:G4"/>
    <mergeCell ref="B19:G19"/>
    <mergeCell ref="B8:B9"/>
    <mergeCell ref="B12:B15"/>
    <mergeCell ref="B16:B18"/>
  </mergeCells>
  <conditionalFormatting sqref="B16">
    <cfRule type="duplicateValues" dxfId="6" priority="10"/>
  </conditionalFormatting>
  <conditionalFormatting sqref="B8">
    <cfRule type="duplicateValues" dxfId="5" priority="8"/>
  </conditionalFormatting>
  <conditionalFormatting sqref="B12">
    <cfRule type="duplicateValues" dxfId="4" priority="5"/>
  </conditionalFormatting>
  <conditionalFormatting sqref="B6">
    <cfRule type="duplicateValues" dxfId="3" priority="4"/>
  </conditionalFormatting>
  <conditionalFormatting sqref="B7">
    <cfRule type="duplicateValues" dxfId="2" priority="3"/>
  </conditionalFormatting>
  <conditionalFormatting sqref="B10">
    <cfRule type="duplicateValues" dxfId="1" priority="2"/>
  </conditionalFormatting>
  <conditionalFormatting sqref="B11">
    <cfRule type="duplicateValues" dxfId="0" priority="1"/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19"/>
  <sheetViews>
    <sheetView zoomScale="90" zoomScaleNormal="90" workbookViewId="0">
      <selection activeCell="C3" sqref="C3:C4"/>
    </sheetView>
  </sheetViews>
  <sheetFormatPr defaultColWidth="11.42578125" defaultRowHeight="14.25"/>
  <cols>
    <col min="1" max="1" width="31.5703125" bestFit="1" customWidth="1"/>
    <col min="2" max="2" width="24.5703125" bestFit="1" customWidth="1"/>
    <col min="3" max="3" width="26.28515625" customWidth="1"/>
    <col min="4" max="4" width="17.42578125" customWidth="1"/>
    <col min="5" max="5" width="14.140625" customWidth="1"/>
    <col min="6" max="6" width="14" customWidth="1"/>
    <col min="7" max="7" width="12.28515625" customWidth="1"/>
    <col min="8" max="8" width="10.85546875" bestFit="1" customWidth="1"/>
    <col min="9" max="9" width="12" customWidth="1"/>
  </cols>
  <sheetData>
    <row r="2" spans="1:9">
      <c r="A2" s="66" t="s">
        <v>114</v>
      </c>
      <c r="B2" s="66"/>
      <c r="C2" s="66"/>
      <c r="D2" s="66"/>
      <c r="E2" s="66"/>
      <c r="F2" s="66"/>
      <c r="G2" s="66"/>
      <c r="H2" s="66"/>
    </row>
    <row r="3" spans="1:9" ht="33.6" customHeight="1">
      <c r="A3" s="58" t="s">
        <v>115</v>
      </c>
      <c r="B3" s="58" t="s">
        <v>116</v>
      </c>
      <c r="C3" s="58" t="s">
        <v>117</v>
      </c>
      <c r="D3" s="58" t="s">
        <v>118</v>
      </c>
      <c r="E3" s="58"/>
      <c r="F3" s="58" t="s">
        <v>34</v>
      </c>
      <c r="G3" s="16" t="s">
        <v>119</v>
      </c>
      <c r="H3" s="16" t="s">
        <v>120</v>
      </c>
      <c r="I3" s="16" t="s">
        <v>121</v>
      </c>
    </row>
    <row r="4" spans="1:9">
      <c r="A4" s="58"/>
      <c r="B4" s="58"/>
      <c r="C4" s="58"/>
      <c r="D4" s="16" t="s">
        <v>122</v>
      </c>
      <c r="E4" s="16" t="s">
        <v>123</v>
      </c>
      <c r="F4" s="58"/>
      <c r="G4" s="16" t="s">
        <v>124</v>
      </c>
      <c r="H4" s="16" t="s">
        <v>124</v>
      </c>
      <c r="I4" s="49" t="s">
        <v>125</v>
      </c>
    </row>
    <row r="5" spans="1:9">
      <c r="A5" s="71" t="s">
        <v>126</v>
      </c>
      <c r="B5" s="35" t="s">
        <v>6</v>
      </c>
      <c r="C5" s="42" t="s">
        <v>48</v>
      </c>
      <c r="D5" s="42" t="s">
        <v>127</v>
      </c>
      <c r="E5" s="46">
        <v>1</v>
      </c>
      <c r="F5" s="37" t="s">
        <v>40</v>
      </c>
      <c r="G5" s="47">
        <v>0</v>
      </c>
      <c r="H5" s="47">
        <v>1800</v>
      </c>
      <c r="I5" s="35">
        <f t="shared" ref="I5:I18" si="0">G5/H5*100</f>
        <v>0</v>
      </c>
    </row>
    <row r="6" spans="1:9" ht="36">
      <c r="A6" s="71"/>
      <c r="B6" s="35" t="s">
        <v>41</v>
      </c>
      <c r="C6" s="42" t="s">
        <v>48</v>
      </c>
      <c r="D6" s="42" t="s">
        <v>88</v>
      </c>
      <c r="E6" s="46">
        <v>1</v>
      </c>
      <c r="F6" s="37" t="s">
        <v>45</v>
      </c>
      <c r="G6" s="47">
        <v>120</v>
      </c>
      <c r="H6" s="47">
        <v>28000</v>
      </c>
      <c r="I6" s="50">
        <f t="shared" si="0"/>
        <v>0.4285714285714286</v>
      </c>
    </row>
    <row r="7" spans="1:9" ht="36">
      <c r="A7" s="48" t="s">
        <v>128</v>
      </c>
      <c r="B7" s="35" t="s">
        <v>41</v>
      </c>
      <c r="C7" s="42" t="s">
        <v>48</v>
      </c>
      <c r="D7" s="42" t="s">
        <v>88</v>
      </c>
      <c r="E7" s="46">
        <v>1</v>
      </c>
      <c r="F7" s="37" t="s">
        <v>45</v>
      </c>
      <c r="G7" s="47">
        <v>120</v>
      </c>
      <c r="H7" s="47">
        <v>28000</v>
      </c>
      <c r="I7" s="50">
        <f t="shared" si="0"/>
        <v>0.4285714285714286</v>
      </c>
    </row>
    <row r="8" spans="1:9" ht="36">
      <c r="A8" s="72" t="s">
        <v>129</v>
      </c>
      <c r="B8" s="35" t="s">
        <v>11</v>
      </c>
      <c r="C8" s="42" t="s">
        <v>46</v>
      </c>
      <c r="D8" s="42" t="s">
        <v>130</v>
      </c>
      <c r="E8" s="46">
        <v>1</v>
      </c>
      <c r="F8" s="37" t="s">
        <v>45</v>
      </c>
      <c r="G8" s="47">
        <v>178</v>
      </c>
      <c r="H8" s="47">
        <v>3300</v>
      </c>
      <c r="I8" s="35">
        <f t="shared" si="0"/>
        <v>5.3939393939393936</v>
      </c>
    </row>
    <row r="9" spans="1:9" ht="24">
      <c r="A9" s="72"/>
      <c r="B9" s="35" t="s">
        <v>131</v>
      </c>
      <c r="C9" s="42" t="s">
        <v>48</v>
      </c>
      <c r="D9" s="42" t="s">
        <v>132</v>
      </c>
      <c r="E9" s="46">
        <v>1</v>
      </c>
      <c r="F9" s="37" t="s">
        <v>133</v>
      </c>
      <c r="G9" s="47">
        <v>660</v>
      </c>
      <c r="H9" s="47">
        <v>12333</v>
      </c>
      <c r="I9" s="35">
        <f t="shared" si="0"/>
        <v>5.3514959863780103</v>
      </c>
    </row>
    <row r="10" spans="1:9" ht="24">
      <c r="A10" s="72"/>
      <c r="B10" s="35" t="s">
        <v>134</v>
      </c>
      <c r="C10" s="42" t="s">
        <v>48</v>
      </c>
      <c r="D10" s="42" t="s">
        <v>135</v>
      </c>
      <c r="E10" s="46">
        <v>1</v>
      </c>
      <c r="F10" s="37" t="s">
        <v>133</v>
      </c>
      <c r="G10" s="47">
        <v>660</v>
      </c>
      <c r="H10" s="47">
        <v>13750</v>
      </c>
      <c r="I10" s="35">
        <f t="shared" si="0"/>
        <v>4.8</v>
      </c>
    </row>
    <row r="11" spans="1:9" ht="36">
      <c r="A11" s="72" t="s">
        <v>136</v>
      </c>
      <c r="B11" s="35" t="s">
        <v>13</v>
      </c>
      <c r="C11" s="42" t="s">
        <v>108</v>
      </c>
      <c r="D11" s="42" t="s">
        <v>130</v>
      </c>
      <c r="E11" s="46">
        <v>1</v>
      </c>
      <c r="F11" s="37" t="s">
        <v>45</v>
      </c>
      <c r="G11" s="47">
        <v>200</v>
      </c>
      <c r="H11" s="47">
        <v>2500</v>
      </c>
      <c r="I11" s="35">
        <f t="shared" si="0"/>
        <v>8</v>
      </c>
    </row>
    <row r="12" spans="1:9" ht="48">
      <c r="A12" s="72"/>
      <c r="B12" s="35" t="s">
        <v>15</v>
      </c>
      <c r="C12" s="42" t="s">
        <v>50</v>
      </c>
      <c r="D12" s="42" t="s">
        <v>88</v>
      </c>
      <c r="E12" s="46">
        <v>1</v>
      </c>
      <c r="F12" s="37" t="s">
        <v>137</v>
      </c>
      <c r="G12" s="47">
        <v>100</v>
      </c>
      <c r="H12" s="47">
        <v>1100</v>
      </c>
      <c r="I12" s="35">
        <f t="shared" si="0"/>
        <v>9.0909090909090917</v>
      </c>
    </row>
    <row r="13" spans="1:9" ht="38.25" customHeight="1">
      <c r="A13" s="74" t="s">
        <v>138</v>
      </c>
      <c r="B13" s="35" t="s">
        <v>44</v>
      </c>
      <c r="C13" s="42" t="s">
        <v>48</v>
      </c>
      <c r="D13" s="42" t="s">
        <v>127</v>
      </c>
      <c r="E13" s="46">
        <v>1</v>
      </c>
      <c r="F13" s="37" t="s">
        <v>40</v>
      </c>
      <c r="G13" s="47">
        <v>0</v>
      </c>
      <c r="H13" s="47">
        <v>4500</v>
      </c>
      <c r="I13" s="35">
        <f t="shared" si="0"/>
        <v>0</v>
      </c>
    </row>
    <row r="14" spans="1:9" ht="36">
      <c r="A14" s="75"/>
      <c r="B14" s="35" t="s">
        <v>139</v>
      </c>
      <c r="C14" s="42" t="s">
        <v>57</v>
      </c>
      <c r="D14" s="42" t="s">
        <v>140</v>
      </c>
      <c r="E14" s="46">
        <v>1</v>
      </c>
      <c r="F14" s="37" t="s">
        <v>45</v>
      </c>
      <c r="G14" s="47">
        <v>305</v>
      </c>
      <c r="H14" s="47">
        <v>13700</v>
      </c>
      <c r="I14" s="35">
        <f t="shared" si="0"/>
        <v>2.226277372262774</v>
      </c>
    </row>
    <row r="15" spans="1:9" ht="48">
      <c r="A15" s="75"/>
      <c r="B15" s="35" t="s">
        <v>141</v>
      </c>
      <c r="C15" s="42" t="s">
        <v>59</v>
      </c>
      <c r="D15" s="42" t="s">
        <v>142</v>
      </c>
      <c r="E15" s="46">
        <v>1</v>
      </c>
      <c r="F15" s="37" t="s">
        <v>137</v>
      </c>
      <c r="G15" s="47">
        <v>7</v>
      </c>
      <c r="H15" s="47">
        <v>511</v>
      </c>
      <c r="I15" s="35">
        <f t="shared" si="0"/>
        <v>1.3698630136986301</v>
      </c>
    </row>
    <row r="16" spans="1:9" ht="60">
      <c r="A16" s="76"/>
      <c r="B16" s="37" t="s">
        <v>143</v>
      </c>
      <c r="C16" s="42" t="s">
        <v>57</v>
      </c>
      <c r="D16" s="42" t="s">
        <v>132</v>
      </c>
      <c r="E16" s="46">
        <v>1</v>
      </c>
      <c r="F16" s="37" t="s">
        <v>144</v>
      </c>
      <c r="G16" s="47">
        <v>417</v>
      </c>
      <c r="H16" s="47">
        <v>11000</v>
      </c>
      <c r="I16" s="35">
        <f t="shared" si="0"/>
        <v>3.7909090909090906</v>
      </c>
    </row>
    <row r="17" spans="1:9" ht="36">
      <c r="A17" s="73" t="s">
        <v>145</v>
      </c>
      <c r="B17" s="37" t="s">
        <v>146</v>
      </c>
      <c r="C17" s="42" t="s">
        <v>57</v>
      </c>
      <c r="D17" s="42" t="s">
        <v>147</v>
      </c>
      <c r="E17" s="46">
        <v>1</v>
      </c>
      <c r="F17" s="37" t="s">
        <v>45</v>
      </c>
      <c r="G17" s="47">
        <v>133</v>
      </c>
      <c r="H17" s="47">
        <v>6000</v>
      </c>
      <c r="I17" s="35">
        <f t="shared" si="0"/>
        <v>2.2166666666666668</v>
      </c>
    </row>
    <row r="18" spans="1:9" ht="24">
      <c r="A18" s="73"/>
      <c r="B18" s="37" t="s">
        <v>148</v>
      </c>
      <c r="C18" s="42" t="s">
        <v>48</v>
      </c>
      <c r="D18" s="42" t="s">
        <v>149</v>
      </c>
      <c r="E18" s="46">
        <v>1</v>
      </c>
      <c r="F18" s="37" t="s">
        <v>40</v>
      </c>
      <c r="G18" s="47">
        <v>0</v>
      </c>
      <c r="H18" s="47">
        <v>17000</v>
      </c>
      <c r="I18" s="35">
        <f t="shared" si="0"/>
        <v>0</v>
      </c>
    </row>
    <row r="19" spans="1:9">
      <c r="A19" s="66" t="s">
        <v>113</v>
      </c>
      <c r="B19" s="66"/>
      <c r="C19" s="66"/>
      <c r="D19" s="66"/>
      <c r="E19" s="66"/>
      <c r="F19" s="66"/>
      <c r="G19" s="66"/>
      <c r="H19" s="66"/>
    </row>
  </sheetData>
  <mergeCells count="12">
    <mergeCell ref="A2:H2"/>
    <mergeCell ref="A19:H19"/>
    <mergeCell ref="B3:B4"/>
    <mergeCell ref="C3:C4"/>
    <mergeCell ref="A5:A6"/>
    <mergeCell ref="A8:A10"/>
    <mergeCell ref="A11:A12"/>
    <mergeCell ref="A17:A18"/>
    <mergeCell ref="A13:A16"/>
    <mergeCell ref="A3:A4"/>
    <mergeCell ref="D3:E3"/>
    <mergeCell ref="F3:F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8"/>
  <sheetViews>
    <sheetView topLeftCell="D4" zoomScaleNormal="100" workbookViewId="0">
      <selection activeCell="M5" sqref="M5:M20"/>
    </sheetView>
  </sheetViews>
  <sheetFormatPr defaultColWidth="11.42578125" defaultRowHeight="14.25"/>
  <cols>
    <col min="1" max="1" width="8.85546875" customWidth="1"/>
    <col min="2" max="2" width="27.42578125" customWidth="1"/>
    <col min="3" max="3" width="25.7109375" customWidth="1"/>
    <col min="4" max="4" width="16.85546875" customWidth="1"/>
    <col min="5" max="6" width="12.7109375" customWidth="1"/>
    <col min="7" max="7" width="11.85546875" customWidth="1"/>
    <col min="8" max="8" width="4.42578125" customWidth="1"/>
    <col min="9" max="9" width="26.42578125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 ht="15" thickBot="1">
      <c r="B2" s="77" t="s">
        <v>150</v>
      </c>
      <c r="C2" s="78"/>
      <c r="D2" s="78"/>
      <c r="E2" s="78"/>
      <c r="F2" s="78"/>
      <c r="G2" s="78"/>
    </row>
    <row r="3" spans="2:13" ht="28.5" customHeight="1">
      <c r="B3" s="58" t="s">
        <v>115</v>
      </c>
      <c r="C3" s="58" t="s">
        <v>116</v>
      </c>
      <c r="D3" s="58" t="s">
        <v>117</v>
      </c>
      <c r="E3" s="58" t="s">
        <v>151</v>
      </c>
      <c r="F3" s="58" t="s">
        <v>152</v>
      </c>
      <c r="G3" s="58" t="s">
        <v>153</v>
      </c>
      <c r="H3" s="71"/>
      <c r="I3" s="58" t="s">
        <v>116</v>
      </c>
      <c r="J3" s="58" t="s">
        <v>154</v>
      </c>
      <c r="K3" s="58" t="s">
        <v>155</v>
      </c>
      <c r="L3" s="58" t="s">
        <v>120</v>
      </c>
      <c r="M3" s="79" t="s">
        <v>156</v>
      </c>
    </row>
    <row r="4" spans="2:13" ht="15.75" customHeight="1">
      <c r="B4" s="58"/>
      <c r="C4" s="58"/>
      <c r="D4" s="58"/>
      <c r="E4" s="58" t="s">
        <v>124</v>
      </c>
      <c r="F4" s="58" t="s">
        <v>124</v>
      </c>
      <c r="G4" s="58" t="s">
        <v>124</v>
      </c>
      <c r="H4" s="71"/>
      <c r="I4" s="58"/>
      <c r="J4" s="58" t="s">
        <v>124</v>
      </c>
      <c r="K4" s="58" t="s">
        <v>124</v>
      </c>
      <c r="L4" s="58" t="s">
        <v>124</v>
      </c>
      <c r="M4" s="80"/>
    </row>
    <row r="5" spans="2:13">
      <c r="B5" s="71" t="s">
        <v>126</v>
      </c>
      <c r="C5" s="35" t="s">
        <v>6</v>
      </c>
      <c r="D5" s="37" t="s">
        <v>48</v>
      </c>
      <c r="E5" s="51">
        <v>1500</v>
      </c>
      <c r="F5" s="51">
        <v>1800</v>
      </c>
      <c r="G5" s="47">
        <v>1800</v>
      </c>
      <c r="I5" s="17" t="s">
        <v>6</v>
      </c>
      <c r="J5" s="19">
        <v>1500</v>
      </c>
      <c r="K5" s="19">
        <v>1800</v>
      </c>
      <c r="L5" s="20">
        <v>1800</v>
      </c>
      <c r="M5" s="53">
        <f>K5/J5*100-100</f>
        <v>20</v>
      </c>
    </row>
    <row r="6" spans="2:13">
      <c r="B6" s="71"/>
      <c r="C6" s="35" t="s">
        <v>41</v>
      </c>
      <c r="D6" s="42" t="s">
        <v>42</v>
      </c>
      <c r="E6" s="51">
        <v>5800</v>
      </c>
      <c r="F6" s="51">
        <v>33333</v>
      </c>
      <c r="G6" s="47">
        <v>28000</v>
      </c>
      <c r="I6" s="17" t="s">
        <v>41</v>
      </c>
      <c r="J6" s="19">
        <v>5800</v>
      </c>
      <c r="K6" s="19">
        <v>33333</v>
      </c>
      <c r="L6" s="20">
        <v>28000</v>
      </c>
      <c r="M6" s="53">
        <f t="shared" ref="M6:M18" si="0">K6/J6*100-100</f>
        <v>474.70689655172418</v>
      </c>
    </row>
    <row r="7" spans="2:13">
      <c r="B7" s="52" t="s">
        <v>128</v>
      </c>
      <c r="C7" s="35" t="s">
        <v>41</v>
      </c>
      <c r="D7" s="42" t="s">
        <v>42</v>
      </c>
      <c r="E7" s="51">
        <v>5800</v>
      </c>
      <c r="F7" s="51">
        <v>33333</v>
      </c>
      <c r="G7" s="47">
        <v>28000</v>
      </c>
      <c r="I7" s="17" t="s">
        <v>41</v>
      </c>
      <c r="J7" s="19">
        <v>5800</v>
      </c>
      <c r="K7" s="19">
        <v>33333</v>
      </c>
      <c r="L7" s="20">
        <v>28000</v>
      </c>
      <c r="M7" s="53">
        <f t="shared" si="0"/>
        <v>474.70689655172418</v>
      </c>
    </row>
    <row r="8" spans="2:13" ht="24">
      <c r="B8" s="71" t="s">
        <v>129</v>
      </c>
      <c r="C8" s="35" t="s">
        <v>11</v>
      </c>
      <c r="D8" s="42" t="s">
        <v>46</v>
      </c>
      <c r="E8" s="51">
        <v>511</v>
      </c>
      <c r="F8" s="51">
        <v>6333</v>
      </c>
      <c r="G8" s="47">
        <v>3300</v>
      </c>
      <c r="I8" s="17" t="s">
        <v>11</v>
      </c>
      <c r="J8" s="19">
        <v>511</v>
      </c>
      <c r="K8" s="19">
        <v>6333</v>
      </c>
      <c r="L8" s="20">
        <v>3300</v>
      </c>
      <c r="M8" s="53">
        <f>K8/J8*100-100</f>
        <v>1139.3346379647749</v>
      </c>
    </row>
    <row r="9" spans="2:13">
      <c r="B9" s="71"/>
      <c r="C9" s="35" t="s">
        <v>131</v>
      </c>
      <c r="D9" s="42" t="s">
        <v>48</v>
      </c>
      <c r="E9" s="51">
        <v>9333</v>
      </c>
      <c r="F9" s="51">
        <v>12333</v>
      </c>
      <c r="G9" s="47">
        <v>12333</v>
      </c>
      <c r="I9" s="17" t="s">
        <v>131</v>
      </c>
      <c r="J9" s="19">
        <v>9333</v>
      </c>
      <c r="K9" s="19">
        <v>12333</v>
      </c>
      <c r="L9" s="20">
        <v>12333</v>
      </c>
      <c r="M9" s="53">
        <f t="shared" si="0"/>
        <v>32.144005143040829</v>
      </c>
    </row>
    <row r="10" spans="2:13">
      <c r="B10" s="71"/>
      <c r="C10" s="35" t="s">
        <v>134</v>
      </c>
      <c r="D10" s="42" t="s">
        <v>48</v>
      </c>
      <c r="E10" s="51">
        <v>10500</v>
      </c>
      <c r="F10" s="51">
        <v>14250</v>
      </c>
      <c r="G10" s="47">
        <v>13750</v>
      </c>
      <c r="I10" s="17" t="s">
        <v>134</v>
      </c>
      <c r="J10" s="19">
        <v>10500</v>
      </c>
      <c r="K10" s="19">
        <v>14250</v>
      </c>
      <c r="L10" s="20">
        <v>13750</v>
      </c>
      <c r="M10" s="53">
        <f t="shared" si="0"/>
        <v>35.714285714285722</v>
      </c>
    </row>
    <row r="11" spans="2:13" ht="14.25" customHeight="1">
      <c r="B11" s="71" t="s">
        <v>136</v>
      </c>
      <c r="C11" s="35" t="s">
        <v>13</v>
      </c>
      <c r="D11" s="42" t="s">
        <v>108</v>
      </c>
      <c r="E11" s="51">
        <v>1000</v>
      </c>
      <c r="F11" s="51">
        <v>5000</v>
      </c>
      <c r="G11" s="47">
        <v>2500</v>
      </c>
      <c r="I11" s="17" t="s">
        <v>13</v>
      </c>
      <c r="J11" s="19">
        <v>1000</v>
      </c>
      <c r="K11" s="19">
        <v>5000</v>
      </c>
      <c r="L11" s="20">
        <v>2500</v>
      </c>
      <c r="M11" s="53">
        <f t="shared" si="0"/>
        <v>400</v>
      </c>
    </row>
    <row r="12" spans="2:13" ht="24">
      <c r="B12" s="71"/>
      <c r="C12" s="35" t="s">
        <v>15</v>
      </c>
      <c r="D12" s="42" t="s">
        <v>50</v>
      </c>
      <c r="E12" s="51">
        <v>750</v>
      </c>
      <c r="F12" s="51">
        <v>1035</v>
      </c>
      <c r="G12" s="47">
        <v>1100</v>
      </c>
      <c r="I12" s="17" t="s">
        <v>15</v>
      </c>
      <c r="J12" s="19">
        <v>750</v>
      </c>
      <c r="K12" s="19">
        <v>1035</v>
      </c>
      <c r="L12" s="20">
        <v>1100</v>
      </c>
      <c r="M12" s="53">
        <f t="shared" si="0"/>
        <v>38</v>
      </c>
    </row>
    <row r="13" spans="2:13">
      <c r="B13" s="81" t="s">
        <v>138</v>
      </c>
      <c r="C13" s="35" t="s">
        <v>44</v>
      </c>
      <c r="D13" s="42" t="s">
        <v>48</v>
      </c>
      <c r="E13" s="51">
        <v>4000</v>
      </c>
      <c r="F13" s="51">
        <v>6000</v>
      </c>
      <c r="G13" s="47">
        <v>4500</v>
      </c>
      <c r="I13" s="17" t="s">
        <v>157</v>
      </c>
      <c r="J13" s="19">
        <v>4000</v>
      </c>
      <c r="K13" s="19">
        <v>6000</v>
      </c>
      <c r="L13" s="20">
        <v>4500</v>
      </c>
      <c r="M13" s="53">
        <f t="shared" si="0"/>
        <v>50</v>
      </c>
    </row>
    <row r="14" spans="2:13">
      <c r="B14" s="81"/>
      <c r="C14" s="35" t="s">
        <v>158</v>
      </c>
      <c r="D14" s="42" t="s">
        <v>57</v>
      </c>
      <c r="E14" s="51">
        <v>11200</v>
      </c>
      <c r="F14" s="51">
        <v>15000</v>
      </c>
      <c r="G14" s="47">
        <v>13700</v>
      </c>
      <c r="I14" s="17" t="s">
        <v>159</v>
      </c>
      <c r="J14" s="19">
        <v>11200</v>
      </c>
      <c r="K14" s="19">
        <v>15000</v>
      </c>
      <c r="L14" s="20">
        <v>13700</v>
      </c>
      <c r="M14" s="53">
        <f t="shared" si="0"/>
        <v>33.928571428571416</v>
      </c>
    </row>
    <row r="15" spans="2:13" ht="24">
      <c r="B15" s="81"/>
      <c r="C15" s="35" t="s">
        <v>141</v>
      </c>
      <c r="D15" s="42" t="s">
        <v>59</v>
      </c>
      <c r="E15" s="51">
        <v>411</v>
      </c>
      <c r="F15" s="51">
        <v>650</v>
      </c>
      <c r="G15" s="47">
        <v>511</v>
      </c>
      <c r="I15" s="17" t="s">
        <v>160</v>
      </c>
      <c r="J15" s="19">
        <v>411</v>
      </c>
      <c r="K15" s="19">
        <v>650</v>
      </c>
      <c r="L15" s="20">
        <v>511</v>
      </c>
      <c r="M15" s="53">
        <f t="shared" si="0"/>
        <v>58.150851581508533</v>
      </c>
    </row>
    <row r="16" spans="2:13" ht="24">
      <c r="B16" s="81"/>
      <c r="C16" s="37" t="s">
        <v>143</v>
      </c>
      <c r="D16" s="42" t="s">
        <v>57</v>
      </c>
      <c r="E16" s="51">
        <v>10000</v>
      </c>
      <c r="F16" s="51">
        <v>12000</v>
      </c>
      <c r="G16" s="47">
        <v>11000</v>
      </c>
      <c r="I16" s="17" t="s">
        <v>161</v>
      </c>
      <c r="J16" s="19">
        <v>10000</v>
      </c>
      <c r="K16" s="19">
        <v>12000</v>
      </c>
      <c r="L16" s="20">
        <v>11000</v>
      </c>
      <c r="M16" s="53">
        <f t="shared" si="0"/>
        <v>20</v>
      </c>
    </row>
    <row r="17" spans="2:13" ht="24">
      <c r="B17" s="81" t="s">
        <v>145</v>
      </c>
      <c r="C17" s="37" t="s">
        <v>146</v>
      </c>
      <c r="D17" s="42" t="s">
        <v>57</v>
      </c>
      <c r="E17" s="51">
        <v>5500</v>
      </c>
      <c r="F17" s="51">
        <v>7200</v>
      </c>
      <c r="G17" s="47">
        <v>6000</v>
      </c>
      <c r="I17" s="18" t="s">
        <v>162</v>
      </c>
      <c r="J17" s="19">
        <v>5500</v>
      </c>
      <c r="K17" s="19">
        <v>7200</v>
      </c>
      <c r="L17" s="20">
        <v>6000</v>
      </c>
      <c r="M17" s="53">
        <f t="shared" si="0"/>
        <v>30.909090909090907</v>
      </c>
    </row>
    <row r="18" spans="2:13">
      <c r="B18" s="81"/>
      <c r="C18" s="37" t="s">
        <v>148</v>
      </c>
      <c r="D18" s="42" t="s">
        <v>48</v>
      </c>
      <c r="E18" s="51">
        <v>15000</v>
      </c>
      <c r="F18" s="51">
        <v>17000</v>
      </c>
      <c r="G18" s="47">
        <v>17000</v>
      </c>
      <c r="I18" s="18" t="s">
        <v>148</v>
      </c>
      <c r="J18" s="19">
        <v>15000</v>
      </c>
      <c r="K18" s="19">
        <v>17000</v>
      </c>
      <c r="L18" s="20">
        <v>17000</v>
      </c>
      <c r="M18" s="53">
        <f t="shared" si="0"/>
        <v>13.333333333333329</v>
      </c>
    </row>
  </sheetData>
  <mergeCells count="18">
    <mergeCell ref="B5:B6"/>
    <mergeCell ref="B8:B10"/>
    <mergeCell ref="B11:B12"/>
    <mergeCell ref="B13:B16"/>
    <mergeCell ref="B17:B18"/>
    <mergeCell ref="B2:G2"/>
    <mergeCell ref="M3:M4"/>
    <mergeCell ref="I3:I4"/>
    <mergeCell ref="B3:B4"/>
    <mergeCell ref="C3:C4"/>
    <mergeCell ref="D3:D4"/>
    <mergeCell ref="E3:E4"/>
    <mergeCell ref="F3:F4"/>
    <mergeCell ref="G3:G4"/>
    <mergeCell ref="H3:H4"/>
    <mergeCell ref="J3:J4"/>
    <mergeCell ref="K3:K4"/>
    <mergeCell ref="L3:L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3"/>
  <sheetViews>
    <sheetView topLeftCell="A19" zoomScaleNormal="100" workbookViewId="0">
      <selection activeCell="F6" sqref="F6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  <col min="9" max="9" width="12.140625" bestFit="1" customWidth="1"/>
  </cols>
  <sheetData>
    <row r="2" spans="1:9" ht="15">
      <c r="A2" s="7" t="s">
        <v>163</v>
      </c>
      <c r="B2" s="6">
        <v>2019</v>
      </c>
      <c r="C2" s="6">
        <v>2020</v>
      </c>
      <c r="D2" s="6">
        <v>2021</v>
      </c>
      <c r="E2" s="6">
        <v>2022</v>
      </c>
      <c r="F2" s="6">
        <v>2023</v>
      </c>
      <c r="G2" s="6" t="s">
        <v>164</v>
      </c>
      <c r="H2" s="6" t="s">
        <v>165</v>
      </c>
    </row>
    <row r="3" spans="1:9">
      <c r="A3" s="17" t="s">
        <v>166</v>
      </c>
      <c r="B3" s="19"/>
      <c r="C3" s="19"/>
      <c r="D3" s="19"/>
      <c r="E3" s="19"/>
      <c r="F3" s="19"/>
      <c r="G3" s="22"/>
      <c r="H3" s="2"/>
    </row>
    <row r="4" spans="1:9">
      <c r="A4" s="17" t="s">
        <v>167</v>
      </c>
      <c r="B4" s="19"/>
      <c r="C4" s="19"/>
      <c r="D4" s="19"/>
      <c r="E4" s="19"/>
      <c r="F4" s="19"/>
      <c r="G4" s="22"/>
      <c r="H4" s="2"/>
    </row>
    <row r="5" spans="1:9" ht="15" thickBot="1">
      <c r="A5" s="17" t="s">
        <v>168</v>
      </c>
      <c r="B5" s="19"/>
      <c r="C5" s="19"/>
      <c r="D5" s="19"/>
      <c r="E5" s="19"/>
      <c r="F5" s="19"/>
      <c r="G5" s="22"/>
      <c r="H5" s="2"/>
    </row>
    <row r="6" spans="1:9">
      <c r="A6" s="28" t="s">
        <v>15</v>
      </c>
      <c r="B6" s="19">
        <v>1233</v>
      </c>
      <c r="C6" s="19"/>
      <c r="D6" s="19"/>
      <c r="E6" s="19"/>
      <c r="F6" s="19">
        <v>3792</v>
      </c>
      <c r="G6" s="19">
        <f t="shared" ref="G6:G11" si="0">AVERAGE(B6:F6)</f>
        <v>2512.5</v>
      </c>
      <c r="H6" s="54" cm="1">
        <f t="array" ref="H6">SUM(B6:F6/2)</f>
        <v>2512.5</v>
      </c>
      <c r="I6" s="13"/>
    </row>
    <row r="7" spans="1:9">
      <c r="A7" s="29" t="s">
        <v>13</v>
      </c>
      <c r="B7" s="19">
        <v>1349.500258</v>
      </c>
      <c r="C7" s="19">
        <v>1327.7705570000001</v>
      </c>
      <c r="D7" s="19">
        <v>1016.585073</v>
      </c>
      <c r="E7" s="19">
        <v>1312.5</v>
      </c>
      <c r="F7" s="19">
        <v>2111.583333</v>
      </c>
      <c r="G7" s="19">
        <f t="shared" si="0"/>
        <v>1423.5878442000001</v>
      </c>
      <c r="H7" s="54">
        <f>SUM(B7:F7)/5</f>
        <v>1423.5878442000001</v>
      </c>
      <c r="I7" s="13"/>
    </row>
    <row r="8" spans="1:9">
      <c r="A8" s="23" t="s">
        <v>148</v>
      </c>
      <c r="B8" s="19">
        <v>9446.2554390000005</v>
      </c>
      <c r="C8" s="19">
        <v>9815.7141659999998</v>
      </c>
      <c r="D8" s="19">
        <v>10942.679459999999</v>
      </c>
      <c r="E8" s="19">
        <v>14791.22839</v>
      </c>
      <c r="F8" s="19">
        <v>17824.35111</v>
      </c>
      <c r="G8" s="22">
        <f t="shared" si="0"/>
        <v>12564.045713</v>
      </c>
      <c r="H8" s="54">
        <f>SUM(B8:F8)/5</f>
        <v>12564.045713</v>
      </c>
      <c r="I8" s="13"/>
    </row>
    <row r="9" spans="1:9">
      <c r="A9" s="21" t="s">
        <v>131</v>
      </c>
      <c r="B9" s="19">
        <v>6390.0134049999997</v>
      </c>
      <c r="C9" s="19">
        <v>7656.3968450000002</v>
      </c>
      <c r="D9" s="19">
        <v>8597.0567460000002</v>
      </c>
      <c r="E9" s="19">
        <v>9025.4234359999991</v>
      </c>
      <c r="F9" s="19">
        <v>10102.14632</v>
      </c>
      <c r="G9" s="22">
        <f t="shared" si="0"/>
        <v>8354.2073504</v>
      </c>
      <c r="H9" s="54">
        <f>SUM(B9:F9)/5</f>
        <v>8354.2073504</v>
      </c>
      <c r="I9" s="13"/>
    </row>
    <row r="10" spans="1:9">
      <c r="A10" s="21" t="s">
        <v>134</v>
      </c>
      <c r="B10" s="19">
        <v>7486.2674880000004</v>
      </c>
      <c r="C10" s="19">
        <v>8096.2353789999997</v>
      </c>
      <c r="D10" s="19">
        <v>9105.0557819999995</v>
      </c>
      <c r="E10" s="19">
        <v>10624.51088</v>
      </c>
      <c r="F10" s="19">
        <v>10949.94328</v>
      </c>
      <c r="G10" s="22">
        <f t="shared" si="0"/>
        <v>9252.4025617999996</v>
      </c>
      <c r="H10" s="54">
        <f>SUM(B10:F10)/5</f>
        <v>9252.4025617999996</v>
      </c>
      <c r="I10" s="13"/>
    </row>
    <row r="11" spans="1:9">
      <c r="A11" s="24" t="s">
        <v>41</v>
      </c>
      <c r="B11" s="19">
        <v>6578</v>
      </c>
      <c r="C11" s="19">
        <v>8083</v>
      </c>
      <c r="D11" s="19">
        <v>7795</v>
      </c>
      <c r="E11" s="19">
        <v>8802</v>
      </c>
      <c r="F11" s="19">
        <v>11985</v>
      </c>
      <c r="G11" s="19">
        <f t="shared" si="0"/>
        <v>8648.6</v>
      </c>
      <c r="H11" s="54" cm="1">
        <f t="array" ref="H11">SUM(B11:F11/5)</f>
        <v>8648.6</v>
      </c>
      <c r="I11" s="13"/>
    </row>
    <row r="12" spans="1:9">
      <c r="A12" s="24" t="s">
        <v>139</v>
      </c>
      <c r="B12" s="19">
        <v>6411</v>
      </c>
      <c r="C12" s="19">
        <v>6629</v>
      </c>
      <c r="D12" s="19">
        <v>8407</v>
      </c>
      <c r="E12" s="19">
        <v>9786</v>
      </c>
      <c r="F12" s="19">
        <v>11087</v>
      </c>
      <c r="G12" s="22">
        <f t="shared" ref="G12:G15" si="1">AVERAGE(B12:F12)</f>
        <v>8464</v>
      </c>
      <c r="H12" s="54">
        <f t="shared" ref="H12:H15" si="2">SUM(B12:F12)/5</f>
        <v>8464</v>
      </c>
      <c r="I12" s="13"/>
    </row>
    <row r="13" spans="1:9">
      <c r="A13" s="24" t="s">
        <v>141</v>
      </c>
      <c r="B13" s="30">
        <v>306</v>
      </c>
      <c r="C13" s="30">
        <v>289</v>
      </c>
      <c r="D13" s="30">
        <v>364</v>
      </c>
      <c r="E13" s="30">
        <v>490</v>
      </c>
      <c r="F13" s="30">
        <v>552</v>
      </c>
      <c r="G13" s="22">
        <f>AVERAGE(B13:F13)</f>
        <v>400.2</v>
      </c>
      <c r="H13" s="54">
        <f>SUM(B13:F13)/5</f>
        <v>400.2</v>
      </c>
      <c r="I13" s="13"/>
    </row>
    <row r="14" spans="1:9">
      <c r="A14" s="24" t="s">
        <v>162</v>
      </c>
      <c r="B14" s="30">
        <v>4384</v>
      </c>
      <c r="C14" s="30">
        <v>4667</v>
      </c>
      <c r="D14" s="30">
        <v>6470</v>
      </c>
      <c r="E14" s="30">
        <v>8027</v>
      </c>
      <c r="F14" s="30">
        <v>7835</v>
      </c>
      <c r="G14" s="22">
        <f>AVERAGE(B14:F14)</f>
        <v>6276.6</v>
      </c>
      <c r="H14" s="54">
        <f>SUM(B14:F14)/5</f>
        <v>6276.6</v>
      </c>
      <c r="I14" s="13"/>
    </row>
    <row r="15" spans="1:9" ht="25.5">
      <c r="A15" s="24" t="s">
        <v>169</v>
      </c>
      <c r="B15" s="19">
        <v>5174</v>
      </c>
      <c r="C15" s="19">
        <v>5481</v>
      </c>
      <c r="D15" s="19">
        <v>7564</v>
      </c>
      <c r="E15" s="19">
        <v>8609</v>
      </c>
      <c r="F15" s="19">
        <v>9687</v>
      </c>
      <c r="G15" s="22">
        <f t="shared" si="1"/>
        <v>7303</v>
      </c>
      <c r="H15" s="54">
        <f t="shared" si="2"/>
        <v>7303</v>
      </c>
      <c r="I15" s="13"/>
    </row>
    <row r="16" spans="1:9" ht="15" thickBot="1">
      <c r="A16" s="8" t="s">
        <v>170</v>
      </c>
      <c r="B16" s="4"/>
      <c r="C16" s="4"/>
      <c r="D16" s="4"/>
      <c r="E16" s="4"/>
      <c r="F16" s="4"/>
      <c r="G16" s="4"/>
      <c r="H16" s="4"/>
    </row>
    <row r="17" spans="1:8">
      <c r="A17" s="11" t="s">
        <v>171</v>
      </c>
      <c r="B17" s="4"/>
      <c r="C17" s="4"/>
      <c r="D17" s="4"/>
      <c r="E17" s="4"/>
      <c r="F17" s="4"/>
      <c r="G17" s="4"/>
      <c r="H17" s="4"/>
    </row>
    <row r="18" spans="1:8">
      <c r="A18" s="12" t="s">
        <v>172</v>
      </c>
      <c r="B18" s="4"/>
      <c r="C18" s="4"/>
      <c r="D18" s="4"/>
      <c r="E18" s="4"/>
      <c r="F18" s="4"/>
      <c r="G18" s="4"/>
      <c r="H18" s="4"/>
    </row>
    <row r="19" spans="1:8">
      <c r="A19" s="9" t="s">
        <v>173</v>
      </c>
      <c r="C19" s="4"/>
      <c r="D19" s="4"/>
      <c r="E19" s="4"/>
      <c r="F19" s="4"/>
      <c r="G19" s="4"/>
      <c r="H19" s="4"/>
    </row>
    <row r="20" spans="1:8" ht="36.75" thickBot="1">
      <c r="A20" s="10" t="s">
        <v>174</v>
      </c>
      <c r="C20" s="4"/>
      <c r="D20" s="4"/>
      <c r="E20" s="4"/>
      <c r="F20" s="4"/>
      <c r="G20" s="4"/>
      <c r="H20" s="4"/>
    </row>
    <row r="23" spans="1:8">
      <c r="A23" s="6" t="s">
        <v>116</v>
      </c>
      <c r="B23" s="6" t="s">
        <v>164</v>
      </c>
    </row>
    <row r="24" spans="1:8" ht="15" thickBot="1">
      <c r="A24" s="29" t="s">
        <v>13</v>
      </c>
      <c r="B24" s="25">
        <v>1424</v>
      </c>
    </row>
    <row r="25" spans="1:8">
      <c r="A25" s="28" t="s">
        <v>15</v>
      </c>
      <c r="B25" s="25">
        <v>2513</v>
      </c>
    </row>
    <row r="26" spans="1:8">
      <c r="A26" s="24" t="s">
        <v>41</v>
      </c>
      <c r="B26" s="25">
        <v>8649</v>
      </c>
    </row>
    <row r="27" spans="1:8">
      <c r="A27" s="23" t="s">
        <v>175</v>
      </c>
      <c r="B27" s="25">
        <v>12564.045713</v>
      </c>
    </row>
    <row r="28" spans="1:8">
      <c r="A28" s="21" t="s">
        <v>134</v>
      </c>
      <c r="B28" s="25">
        <v>9252.4025617999996</v>
      </c>
    </row>
    <row r="29" spans="1:8">
      <c r="A29" s="24" t="s">
        <v>139</v>
      </c>
      <c r="B29" s="25">
        <v>8464</v>
      </c>
    </row>
    <row r="30" spans="1:8">
      <c r="A30" s="21" t="s">
        <v>131</v>
      </c>
      <c r="B30" s="25">
        <v>8354.2073504</v>
      </c>
    </row>
    <row r="31" spans="1:8" ht="25.5">
      <c r="A31" s="24" t="s">
        <v>169</v>
      </c>
      <c r="B31" s="25">
        <v>7303</v>
      </c>
    </row>
    <row r="32" spans="1:8">
      <c r="A32" s="24" t="s">
        <v>176</v>
      </c>
      <c r="B32" s="25">
        <v>6277</v>
      </c>
    </row>
    <row r="33" spans="1:2">
      <c r="A33" s="24" t="s">
        <v>141</v>
      </c>
      <c r="B33" s="25">
        <v>400</v>
      </c>
    </row>
  </sheetData>
  <sortState xmlns:xlrd2="http://schemas.microsoft.com/office/spreadsheetml/2017/richdata2" ref="A34:B36">
    <sortCondition descending="1" ref="B34"/>
  </sortState>
  <pageMargins left="0.7" right="0.7" top="0.75" bottom="0.75" header="0.3" footer="0.3"/>
  <pageSetup paperSize="9" orientation="portrait" horizontalDpi="300" verticalDpi="300" r:id="rId1"/>
  <ignoredErrors>
    <ignoredError sqref="H11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4"/>
  <sheetViews>
    <sheetView zoomScale="90" zoomScaleNormal="90" workbookViewId="0">
      <selection activeCell="H7" sqref="H7"/>
    </sheetView>
  </sheetViews>
  <sheetFormatPr defaultColWidth="11.42578125" defaultRowHeight="14.25"/>
  <cols>
    <col min="1" max="1" width="6.42578125" customWidth="1"/>
    <col min="2" max="2" width="30.140625" bestFit="1" customWidth="1"/>
    <col min="3" max="8" width="11.42578125" customWidth="1"/>
  </cols>
  <sheetData>
    <row r="2" spans="2:8" ht="15" customHeight="1">
      <c r="B2" s="1" t="s">
        <v>163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164</v>
      </c>
    </row>
    <row r="3" spans="2:8">
      <c r="B3" s="17" t="s">
        <v>166</v>
      </c>
      <c r="C3" s="19"/>
      <c r="D3" s="19"/>
      <c r="E3" s="19"/>
      <c r="F3" s="19"/>
      <c r="G3" s="19"/>
      <c r="H3" s="15"/>
    </row>
    <row r="4" spans="2:8">
      <c r="B4" s="17" t="s">
        <v>167</v>
      </c>
      <c r="C4" s="19"/>
      <c r="D4" s="19"/>
      <c r="E4" s="19"/>
      <c r="F4" s="19"/>
      <c r="G4" s="19"/>
      <c r="H4" s="15"/>
    </row>
    <row r="5" spans="2:8" ht="15" thickBot="1">
      <c r="B5" s="17" t="s">
        <v>168</v>
      </c>
      <c r="C5" s="19"/>
      <c r="D5" s="19"/>
      <c r="E5" s="19"/>
      <c r="F5" s="19"/>
      <c r="G5" s="19"/>
      <c r="H5" s="15"/>
    </row>
    <row r="6" spans="2:8">
      <c r="B6" s="28" t="s">
        <v>15</v>
      </c>
      <c r="C6" s="19">
        <v>1233</v>
      </c>
      <c r="D6" s="19"/>
      <c r="E6" s="19"/>
      <c r="F6" s="19"/>
      <c r="G6" s="19">
        <v>3792</v>
      </c>
      <c r="H6" s="15">
        <f>AVERAGE(C6:G6)</f>
        <v>2512.5</v>
      </c>
    </row>
    <row r="7" spans="2:8">
      <c r="B7" s="29" t="s">
        <v>13</v>
      </c>
      <c r="C7" s="19">
        <v>1349.500258</v>
      </c>
      <c r="D7" s="19">
        <v>1327.7705570000001</v>
      </c>
      <c r="E7" s="19">
        <v>1016.585073</v>
      </c>
      <c r="F7" s="19">
        <v>1312.5</v>
      </c>
      <c r="G7" s="19">
        <v>2111.583333</v>
      </c>
      <c r="H7" s="15">
        <f t="shared" ref="H7:H15" si="0">AVERAGE(C7:G7)</f>
        <v>1423.5878442000001</v>
      </c>
    </row>
    <row r="8" spans="2:8">
      <c r="B8" s="23" t="s">
        <v>148</v>
      </c>
      <c r="C8" s="19">
        <v>9446.2554390000005</v>
      </c>
      <c r="D8" s="19">
        <v>9815.7141659999998</v>
      </c>
      <c r="E8" s="19">
        <v>10942.679459999999</v>
      </c>
      <c r="F8" s="19">
        <v>14791.22839</v>
      </c>
      <c r="G8" s="19">
        <v>17824.35111</v>
      </c>
      <c r="H8" s="15">
        <f t="shared" si="0"/>
        <v>12564.045713</v>
      </c>
    </row>
    <row r="9" spans="2:8">
      <c r="B9" s="21" t="s">
        <v>131</v>
      </c>
      <c r="C9" s="19">
        <v>6390.0134049999997</v>
      </c>
      <c r="D9" s="19">
        <v>7656.3968450000002</v>
      </c>
      <c r="E9" s="19">
        <v>8597.0567460000002</v>
      </c>
      <c r="F9" s="19">
        <v>9025.4234359999991</v>
      </c>
      <c r="G9" s="19">
        <v>10102.14632</v>
      </c>
      <c r="H9" s="15">
        <f t="shared" si="0"/>
        <v>8354.2073504</v>
      </c>
    </row>
    <row r="10" spans="2:8">
      <c r="B10" s="21" t="s">
        <v>134</v>
      </c>
      <c r="C10" s="19">
        <v>7486.2674880000004</v>
      </c>
      <c r="D10" s="19">
        <v>8096.2353789999997</v>
      </c>
      <c r="E10" s="19">
        <v>9105.0557819999995</v>
      </c>
      <c r="F10" s="19">
        <v>10624.51088</v>
      </c>
      <c r="G10" s="19">
        <v>10949.94328</v>
      </c>
      <c r="H10" s="15">
        <f t="shared" si="0"/>
        <v>9252.4025617999996</v>
      </c>
    </row>
    <row r="11" spans="2:8">
      <c r="B11" s="24" t="s">
        <v>41</v>
      </c>
      <c r="C11" s="19">
        <v>6578</v>
      </c>
      <c r="D11" s="19">
        <v>8083</v>
      </c>
      <c r="E11" s="19">
        <v>7795</v>
      </c>
      <c r="F11" s="19">
        <v>8802</v>
      </c>
      <c r="G11" s="19">
        <v>11985</v>
      </c>
      <c r="H11" s="15">
        <f t="shared" si="0"/>
        <v>8648.6</v>
      </c>
    </row>
    <row r="12" spans="2:8">
      <c r="B12" s="24" t="s">
        <v>139</v>
      </c>
      <c r="C12" s="19">
        <v>6411</v>
      </c>
      <c r="D12" s="19">
        <v>6629</v>
      </c>
      <c r="E12" s="19">
        <v>8407</v>
      </c>
      <c r="F12" s="19">
        <v>9786</v>
      </c>
      <c r="G12" s="19">
        <v>11087</v>
      </c>
      <c r="H12" s="15">
        <f t="shared" si="0"/>
        <v>8464</v>
      </c>
    </row>
    <row r="13" spans="2:8">
      <c r="B13" s="24" t="s">
        <v>141</v>
      </c>
      <c r="C13" s="30">
        <v>306</v>
      </c>
      <c r="D13" s="30">
        <v>289</v>
      </c>
      <c r="E13" s="30">
        <v>364</v>
      </c>
      <c r="F13" s="30">
        <v>490</v>
      </c>
      <c r="G13" s="30">
        <v>552</v>
      </c>
      <c r="H13" s="15">
        <f t="shared" si="0"/>
        <v>400.2</v>
      </c>
    </row>
    <row r="14" spans="2:8">
      <c r="B14" s="24" t="s">
        <v>162</v>
      </c>
      <c r="C14" s="30">
        <v>4384</v>
      </c>
      <c r="D14" s="30">
        <v>4667</v>
      </c>
      <c r="E14" s="30">
        <v>6470</v>
      </c>
      <c r="F14" s="30">
        <v>8027</v>
      </c>
      <c r="G14" s="30">
        <v>7835</v>
      </c>
      <c r="H14" s="15">
        <f t="shared" si="0"/>
        <v>6276.6</v>
      </c>
    </row>
    <row r="15" spans="2:8">
      <c r="B15" s="24" t="s">
        <v>169</v>
      </c>
      <c r="C15" s="19">
        <v>5174</v>
      </c>
      <c r="D15" s="19">
        <v>5481</v>
      </c>
      <c r="E15" s="19">
        <v>7564</v>
      </c>
      <c r="F15" s="19">
        <v>8609</v>
      </c>
      <c r="G15" s="19">
        <v>9687</v>
      </c>
      <c r="H15" s="15">
        <f t="shared" si="0"/>
        <v>7303</v>
      </c>
    </row>
    <row r="16" spans="2:8">
      <c r="B16" s="8" t="s">
        <v>170</v>
      </c>
      <c r="C16" s="4"/>
      <c r="D16" s="4"/>
      <c r="E16" s="5"/>
      <c r="H16" s="5"/>
    </row>
    <row r="17" spans="2:8">
      <c r="B17" s="4"/>
      <c r="C17" s="4"/>
      <c r="D17" s="4"/>
      <c r="E17" s="5"/>
      <c r="H17" s="5"/>
    </row>
    <row r="18" spans="2:8" ht="15" thickBot="1">
      <c r="B18" s="4"/>
      <c r="C18" s="4"/>
      <c r="D18" s="4"/>
      <c r="E18" s="5"/>
      <c r="H18" s="5"/>
    </row>
    <row r="19" spans="2:8">
      <c r="B19" s="11" t="s">
        <v>171</v>
      </c>
      <c r="C19" s="4"/>
      <c r="D19" s="4"/>
      <c r="E19" s="5"/>
      <c r="H19" s="5"/>
    </row>
    <row r="20" spans="2:8">
      <c r="B20" s="12" t="s">
        <v>172</v>
      </c>
      <c r="C20" s="4"/>
      <c r="D20" s="4"/>
      <c r="E20" s="5"/>
      <c r="H20" s="5"/>
    </row>
    <row r="21" spans="2:8">
      <c r="B21" s="9" t="s">
        <v>173</v>
      </c>
      <c r="C21" s="4"/>
      <c r="D21" s="4"/>
      <c r="E21" s="5"/>
      <c r="H21" s="5"/>
    </row>
    <row r="22" spans="2:8" ht="36.75" thickBot="1">
      <c r="B22" s="10" t="s">
        <v>174</v>
      </c>
      <c r="C22" s="4"/>
      <c r="D22" s="4"/>
      <c r="E22" s="5"/>
      <c r="H22" s="5"/>
    </row>
    <row r="23" spans="2:8">
      <c r="B23" s="3"/>
      <c r="C23" s="3"/>
      <c r="D23" s="4"/>
      <c r="E23" s="4"/>
      <c r="F23" s="4"/>
      <c r="G23" s="4"/>
      <c r="H23" s="5"/>
    </row>
    <row r="24" spans="2:8">
      <c r="B24" s="1" t="s">
        <v>163</v>
      </c>
      <c r="C24" s="1">
        <v>2020</v>
      </c>
      <c r="D24" s="1">
        <v>2021</v>
      </c>
      <c r="E24" s="1">
        <v>2022</v>
      </c>
      <c r="F24" s="1">
        <v>2023</v>
      </c>
      <c r="G24" s="4"/>
      <c r="H24" s="5"/>
    </row>
    <row r="25" spans="2:8">
      <c r="B25" s="29" t="s">
        <v>13</v>
      </c>
      <c r="C25" s="26">
        <f>D7/C7*100-100</f>
        <v>-1.6102035454371872</v>
      </c>
      <c r="D25" s="26">
        <f t="shared" ref="D25:F25" si="1">E7/D7*100-100</f>
        <v>-23.436691102949354</v>
      </c>
      <c r="E25" s="26">
        <f t="shared" si="1"/>
        <v>29.108722413829895</v>
      </c>
      <c r="F25" s="26">
        <f t="shared" si="1"/>
        <v>60.882539657142843</v>
      </c>
      <c r="G25" s="14" cm="1">
        <f t="array" ref="G25">+AVERAGE(ABS(C25:F25))</f>
        <v>28.75953917983982</v>
      </c>
      <c r="H25" s="5"/>
    </row>
    <row r="26" spans="2:8">
      <c r="B26" s="23" t="s">
        <v>148</v>
      </c>
      <c r="C26" s="26">
        <f t="shared" ref="C26:F26" si="2">D8/C8*100-100</f>
        <v>3.9111659576200424</v>
      </c>
      <c r="D26" s="26">
        <f t="shared" si="2"/>
        <v>11.481235852441785</v>
      </c>
      <c r="E26" s="26">
        <f t="shared" si="2"/>
        <v>35.170078261618016</v>
      </c>
      <c r="F26" s="26">
        <f t="shared" si="2"/>
        <v>20.506225987630771</v>
      </c>
      <c r="G26" s="14" cm="1">
        <f t="array" ref="G26">+AVERAGE(ABS(C26:F26))</f>
        <v>17.767176514827653</v>
      </c>
      <c r="H26" s="5"/>
    </row>
    <row r="27" spans="2:8">
      <c r="B27" s="21" t="s">
        <v>131</v>
      </c>
      <c r="C27" s="26">
        <f t="shared" ref="C27:F27" si="3">D9/C9*100-100</f>
        <v>19.818165624020324</v>
      </c>
      <c r="D27" s="26">
        <f t="shared" si="3"/>
        <v>12.285934494295404</v>
      </c>
      <c r="E27" s="26">
        <f t="shared" si="3"/>
        <v>4.9827133012621658</v>
      </c>
      <c r="F27" s="26">
        <f t="shared" si="3"/>
        <v>11.929887740283093</v>
      </c>
      <c r="G27" s="14" cm="1">
        <f t="array" ref="G27">+AVERAGE(ABS(C27:F27))</f>
        <v>12.254175289965247</v>
      </c>
    </row>
    <row r="28" spans="2:8" ht="15" customHeight="1">
      <c r="B28" s="21" t="s">
        <v>134</v>
      </c>
      <c r="C28" s="26">
        <f t="shared" ref="C28:F28" si="4">D10/C10*100-100</f>
        <v>8.147823891915948</v>
      </c>
      <c r="D28" s="26">
        <f t="shared" si="4"/>
        <v>12.460364055332136</v>
      </c>
      <c r="E28" s="26">
        <f t="shared" si="4"/>
        <v>16.688037222175467</v>
      </c>
      <c r="F28" s="26">
        <f t="shared" si="4"/>
        <v>3.0630341827086625</v>
      </c>
      <c r="G28" s="14" cm="1">
        <f t="array" ref="G28">+AVERAGE(ABS(C28:F28))</f>
        <v>10.089814838033053</v>
      </c>
    </row>
    <row r="29" spans="2:8">
      <c r="B29" s="24" t="s">
        <v>41</v>
      </c>
      <c r="C29" s="26">
        <f t="shared" ref="C29:F29" si="5">D11/C11*100-100</f>
        <v>22.879294618425064</v>
      </c>
      <c r="D29" s="26">
        <f t="shared" si="5"/>
        <v>-3.5630335271557527</v>
      </c>
      <c r="E29" s="26">
        <f t="shared" si="5"/>
        <v>12.918537524053875</v>
      </c>
      <c r="F29" s="26">
        <f t="shared" si="5"/>
        <v>36.162235855487381</v>
      </c>
      <c r="G29" s="14" cm="1">
        <f t="array" ref="G29">+AVERAGE(ABS(C29:F29))</f>
        <v>18.880775381280518</v>
      </c>
    </row>
    <row r="30" spans="2:8">
      <c r="B30" s="24" t="s">
        <v>139</v>
      </c>
      <c r="C30" s="26">
        <f t="shared" ref="C30:F30" si="6">D12/C12*100-100</f>
        <v>3.4004055529558599</v>
      </c>
      <c r="D30" s="26">
        <f t="shared" si="6"/>
        <v>26.821541710665258</v>
      </c>
      <c r="E30" s="26">
        <f t="shared" si="6"/>
        <v>16.402997502081604</v>
      </c>
      <c r="F30" s="26">
        <f t="shared" si="6"/>
        <v>13.294502350296341</v>
      </c>
      <c r="G30" s="14" cm="1">
        <f t="array" ref="G30">+AVERAGE(ABS(C30:F30))</f>
        <v>14.979861778999766</v>
      </c>
    </row>
    <row r="31" spans="2:8">
      <c r="B31" s="24" t="s">
        <v>141</v>
      </c>
      <c r="C31" s="26">
        <f t="shared" ref="C31:F31" si="7">D13/C13*100-100</f>
        <v>-5.5555555555555571</v>
      </c>
      <c r="D31" s="26">
        <f t="shared" si="7"/>
        <v>25.951557093425606</v>
      </c>
      <c r="E31" s="26">
        <f t="shared" si="7"/>
        <v>34.615384615384613</v>
      </c>
      <c r="F31" s="26">
        <f t="shared" si="7"/>
        <v>12.65306122448979</v>
      </c>
      <c r="G31" s="14" cm="1">
        <f t="array" ref="G31">+AVERAGE(ABS(C31:F31))</f>
        <v>19.693889622213891</v>
      </c>
    </row>
    <row r="32" spans="2:8">
      <c r="B32" s="24" t="s">
        <v>162</v>
      </c>
      <c r="C32" s="26">
        <f t="shared" ref="C32:F32" si="8">D14/C14*100-100</f>
        <v>6.4552919708029179</v>
      </c>
      <c r="D32" s="26">
        <f t="shared" si="8"/>
        <v>38.632954788943636</v>
      </c>
      <c r="E32" s="26">
        <f t="shared" si="8"/>
        <v>24.064914992272037</v>
      </c>
      <c r="F32" s="26">
        <f t="shared" si="8"/>
        <v>-2.3919272455462703</v>
      </c>
      <c r="G32" s="14" cm="1">
        <f t="array" ref="G32">+AVERAGE(ABS(C32:F32))</f>
        <v>17.886272249391215</v>
      </c>
    </row>
    <row r="33" spans="2:7">
      <c r="B33" s="24" t="s">
        <v>169</v>
      </c>
      <c r="C33" s="26">
        <f t="shared" ref="C33:F33" si="9">D15/C15*100-100</f>
        <v>5.9335137224584571</v>
      </c>
      <c r="D33" s="26">
        <f t="shared" si="9"/>
        <v>38.004013866082829</v>
      </c>
      <c r="E33" s="26">
        <f t="shared" si="9"/>
        <v>13.815441565309357</v>
      </c>
      <c r="F33" s="26">
        <f t="shared" si="9"/>
        <v>12.521779533046811</v>
      </c>
      <c r="G33" s="14" cm="1">
        <f t="array" ref="G33">+AVERAGE(ABS(C33:F33))</f>
        <v>17.568687171724363</v>
      </c>
    </row>
    <row r="34" spans="2:7" ht="14.25" customHeight="1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2025-07-12T16:57:54+00:00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04F16643-758F-43B8-8578-07E50171E399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2025-07-12T16:58:54Z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